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p/Documents/important documents 2024/"/>
    </mc:Choice>
  </mc:AlternateContent>
  <xr:revisionPtr revIDLastSave="0" documentId="13_ncr:1_{E14400A3-44BE-8049-9F88-7C9689A4E3B5}" xr6:coauthVersionLast="47" xr6:coauthVersionMax="47" xr10:uidLastSave="{00000000-0000-0000-0000-000000000000}"/>
  <bookViews>
    <workbookView xWindow="0" yWindow="500" windowWidth="28800" windowHeight="16080" activeTab="4" xr2:uid="{C9FD9424-E027-DB48-9749-3E92035B752C}"/>
  </bookViews>
  <sheets>
    <sheet name="Statement of Fin Performance" sheetId="2" r:id="rId1"/>
    <sheet name="Statement of Fin Position" sheetId="3" r:id="rId2"/>
    <sheet name="Statement of Net Asset" sheetId="4" r:id="rId3"/>
    <sheet name="Statement of Cashflow " sheetId="5" r:id="rId4"/>
    <sheet name="Statement of Comp of Budget" sheetId="6" r:id="rId5"/>
    <sheet name="Consoildated Notes" sheetId="1" r:id="rId6"/>
    <sheet name="Columner Financial Performance" sheetId="7" r:id="rId7"/>
  </sheets>
  <definedNames>
    <definedName name="_Hlk118294609" localSheetId="5">'Consoildated Notes'!$B$133</definedName>
    <definedName name="_Hlk118861287" localSheetId="5">'Consoildated Notes'!$B$381</definedName>
    <definedName name="_Hlk169679423" localSheetId="1">'Statement of Fin Position'!$B$5</definedName>
    <definedName name="_Toc172713208" localSheetId="5">'Consoildated Notes'!$B$629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5" l="1"/>
  <c r="D35" i="5"/>
  <c r="C11" i="4"/>
  <c r="D51" i="3"/>
  <c r="E49" i="3"/>
  <c r="E51" i="3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9" i="7"/>
  <c r="C623" i="1"/>
  <c r="C613" i="1"/>
  <c r="C602" i="1"/>
  <c r="F35" i="6"/>
  <c r="F36" i="6"/>
  <c r="F37" i="6"/>
  <c r="D27" i="6"/>
  <c r="E26" i="6"/>
  <c r="E25" i="6"/>
  <c r="E24" i="6"/>
  <c r="E23" i="6"/>
  <c r="E19" i="6"/>
  <c r="E20" i="6"/>
  <c r="E18" i="6"/>
  <c r="E17" i="6"/>
  <c r="E16" i="6"/>
  <c r="E15" i="6"/>
  <c r="E11" i="6"/>
  <c r="E9" i="6"/>
  <c r="E10" i="6"/>
  <c r="E8" i="6"/>
  <c r="C27" i="6"/>
  <c r="C21" i="6"/>
  <c r="D21" i="6"/>
  <c r="C12" i="6"/>
  <c r="D12" i="6"/>
  <c r="E12" i="6" l="1"/>
  <c r="E27" i="6"/>
  <c r="D28" i="6"/>
  <c r="D29" i="6" s="1"/>
  <c r="E21" i="6"/>
  <c r="C28" i="6"/>
  <c r="C29" i="6" s="1"/>
  <c r="F26" i="6"/>
  <c r="H26" i="6" s="1"/>
  <c r="D34" i="5"/>
  <c r="D38" i="6" s="1"/>
  <c r="D33" i="5"/>
  <c r="C38" i="6" s="1"/>
  <c r="D29" i="5"/>
  <c r="E38" i="6" s="1"/>
  <c r="E39" i="6" s="1"/>
  <c r="D28" i="5"/>
  <c r="F25" i="6" s="1"/>
  <c r="G25" i="6" s="1"/>
  <c r="D25" i="5"/>
  <c r="F24" i="6" s="1"/>
  <c r="F14" i="4"/>
  <c r="F12" i="4"/>
  <c r="F9" i="4"/>
  <c r="F8" i="4"/>
  <c r="D10" i="4"/>
  <c r="D15" i="4" s="1"/>
  <c r="C10" i="4"/>
  <c r="F10" i="4" s="1"/>
  <c r="E55" i="3" s="1"/>
  <c r="E57" i="3" s="1"/>
  <c r="C501" i="1"/>
  <c r="D562" i="1"/>
  <c r="E47" i="3" s="1"/>
  <c r="C562" i="1"/>
  <c r="D47" i="3" s="1"/>
  <c r="D559" i="1"/>
  <c r="C559" i="1"/>
  <c r="E46" i="3"/>
  <c r="D46" i="3"/>
  <c r="E45" i="3"/>
  <c r="E44" i="3"/>
  <c r="D44" i="3"/>
  <c r="E36" i="3"/>
  <c r="D36" i="3"/>
  <c r="E43" i="3"/>
  <c r="D43" i="3"/>
  <c r="E35" i="3"/>
  <c r="D35" i="3"/>
  <c r="D442" i="1"/>
  <c r="C442" i="1"/>
  <c r="E42" i="3"/>
  <c r="E38" i="3"/>
  <c r="D38" i="3"/>
  <c r="D551" i="1"/>
  <c r="C551" i="1"/>
  <c r="C545" i="1"/>
  <c r="D545" i="1"/>
  <c r="C527" i="1"/>
  <c r="C521" i="1"/>
  <c r="E37" i="3"/>
  <c r="E34" i="3"/>
  <c r="E23" i="3"/>
  <c r="E22" i="3"/>
  <c r="E19" i="3"/>
  <c r="D19" i="3"/>
  <c r="E18" i="3"/>
  <c r="D18" i="3"/>
  <c r="E14" i="3"/>
  <c r="D14" i="3"/>
  <c r="C153" i="1"/>
  <c r="C87" i="1"/>
  <c r="D501" i="1"/>
  <c r="G477" i="1"/>
  <c r="D477" i="1"/>
  <c r="E477" i="1"/>
  <c r="C477" i="1"/>
  <c r="F476" i="1"/>
  <c r="D45" i="3" s="1"/>
  <c r="F475" i="1"/>
  <c r="C470" i="1"/>
  <c r="D464" i="1"/>
  <c r="E464" i="1"/>
  <c r="F461" i="1"/>
  <c r="F462" i="1"/>
  <c r="F463" i="1"/>
  <c r="F459" i="1"/>
  <c r="D451" i="1"/>
  <c r="D435" i="1"/>
  <c r="C435" i="1"/>
  <c r="F426" i="1"/>
  <c r="D42" i="3" s="1"/>
  <c r="F425" i="1"/>
  <c r="D34" i="3" s="1"/>
  <c r="D424" i="1"/>
  <c r="E424" i="1"/>
  <c r="C424" i="1"/>
  <c r="F423" i="1"/>
  <c r="F421" i="1"/>
  <c r="C574" i="1" s="1"/>
  <c r="F422" i="1"/>
  <c r="F420" i="1"/>
  <c r="D413" i="1"/>
  <c r="E33" i="3" s="1"/>
  <c r="C413" i="1"/>
  <c r="D33" i="3" s="1"/>
  <c r="D404" i="1"/>
  <c r="E32" i="3" s="1"/>
  <c r="C404" i="1"/>
  <c r="D32" i="3" s="1"/>
  <c r="D391" i="1"/>
  <c r="E391" i="1"/>
  <c r="C391" i="1"/>
  <c r="D387" i="1"/>
  <c r="E387" i="1"/>
  <c r="C387" i="1"/>
  <c r="F390" i="1"/>
  <c r="F389" i="1"/>
  <c r="F386" i="1"/>
  <c r="F385" i="1"/>
  <c r="D379" i="1"/>
  <c r="E24" i="3" s="1"/>
  <c r="C379" i="1"/>
  <c r="D24" i="3" s="1"/>
  <c r="C369" i="1"/>
  <c r="D23" i="3" s="1"/>
  <c r="C357" i="1"/>
  <c r="C355" i="1"/>
  <c r="C86" i="1" s="1"/>
  <c r="C348" i="1"/>
  <c r="C351" i="1" s="1"/>
  <c r="D336" i="1"/>
  <c r="E336" i="1"/>
  <c r="C336" i="1"/>
  <c r="F335" i="1"/>
  <c r="F334" i="1"/>
  <c r="D331" i="1"/>
  <c r="E331" i="1"/>
  <c r="C331" i="1"/>
  <c r="F330" i="1"/>
  <c r="F329" i="1"/>
  <c r="D323" i="1"/>
  <c r="C323" i="1"/>
  <c r="E311" i="1"/>
  <c r="L302" i="1"/>
  <c r="E20" i="3" s="1"/>
  <c r="L297" i="1"/>
  <c r="L298" i="1"/>
  <c r="C152" i="1" s="1"/>
  <c r="L299" i="1"/>
  <c r="L296" i="1"/>
  <c r="D300" i="1"/>
  <c r="D310" i="1" s="1"/>
  <c r="E300" i="1"/>
  <c r="D312" i="1" s="1"/>
  <c r="F300" i="1"/>
  <c r="G300" i="1"/>
  <c r="D314" i="1" s="1"/>
  <c r="H300" i="1"/>
  <c r="D313" i="1" s="1"/>
  <c r="I300" i="1"/>
  <c r="J300" i="1"/>
  <c r="K300" i="1"/>
  <c r="C300" i="1"/>
  <c r="D309" i="1" s="1"/>
  <c r="D294" i="1"/>
  <c r="E294" i="1"/>
  <c r="C312" i="1" s="1"/>
  <c r="F294" i="1"/>
  <c r="G294" i="1"/>
  <c r="C314" i="1" s="1"/>
  <c r="H294" i="1"/>
  <c r="C313" i="1" s="1"/>
  <c r="I294" i="1"/>
  <c r="J294" i="1"/>
  <c r="K294" i="1"/>
  <c r="C294" i="1"/>
  <c r="C309" i="1" s="1"/>
  <c r="L291" i="1"/>
  <c r="D24" i="5" s="1"/>
  <c r="L292" i="1"/>
  <c r="L293" i="1"/>
  <c r="L290" i="1"/>
  <c r="C270" i="1"/>
  <c r="D257" i="1"/>
  <c r="C257" i="1"/>
  <c r="D254" i="1"/>
  <c r="C254" i="1"/>
  <c r="D250" i="1"/>
  <c r="C250" i="1"/>
  <c r="D239" i="1"/>
  <c r="E13" i="3" s="1"/>
  <c r="C239" i="1"/>
  <c r="D13" i="3" s="1"/>
  <c r="C230" i="1"/>
  <c r="D221" i="1"/>
  <c r="E12" i="3" s="1"/>
  <c r="C221" i="1"/>
  <c r="D12" i="3" s="1"/>
  <c r="C212" i="1"/>
  <c r="D203" i="1"/>
  <c r="E11" i="3" s="1"/>
  <c r="C203" i="1"/>
  <c r="D11" i="3" s="1"/>
  <c r="D200" i="1"/>
  <c r="C200" i="1"/>
  <c r="D174" i="1"/>
  <c r="D170" i="1"/>
  <c r="D171" i="1"/>
  <c r="D172" i="1"/>
  <c r="D173" i="1"/>
  <c r="E191" i="1"/>
  <c r="D191" i="1"/>
  <c r="C164" i="1"/>
  <c r="C146" i="1"/>
  <c r="C139" i="1"/>
  <c r="C131" i="1"/>
  <c r="C122" i="1"/>
  <c r="C111" i="1"/>
  <c r="C100" i="1"/>
  <c r="C79" i="1"/>
  <c r="C69" i="1"/>
  <c r="C47" i="1"/>
  <c r="C32" i="1"/>
  <c r="C21" i="1"/>
  <c r="D12" i="1"/>
  <c r="C448" i="1" s="1"/>
  <c r="C451" i="1" s="1"/>
  <c r="C579" i="1" s="1"/>
  <c r="C12" i="1"/>
  <c r="D9" i="2" s="1"/>
  <c r="E10" i="1"/>
  <c r="E11" i="1"/>
  <c r="E9" i="1"/>
  <c r="D16" i="2" l="1"/>
  <c r="D14" i="5" s="1"/>
  <c r="D16" i="7"/>
  <c r="D26" i="2"/>
  <c r="D26" i="7"/>
  <c r="D18" i="2"/>
  <c r="D16" i="5" s="1"/>
  <c r="F17" i="6" s="1"/>
  <c r="H17" i="6" s="1"/>
  <c r="D18" i="7"/>
  <c r="D20" i="2"/>
  <c r="D17" i="5" s="1"/>
  <c r="F18" i="6" s="1"/>
  <c r="H18" i="6" s="1"/>
  <c r="D20" i="7"/>
  <c r="D22" i="2"/>
  <c r="D19" i="5" s="1"/>
  <c r="F20" i="6" s="1"/>
  <c r="D22" i="7"/>
  <c r="D10" i="2"/>
  <c r="D10" i="5" s="1"/>
  <c r="F10" i="6" s="1"/>
  <c r="D10" i="7"/>
  <c r="D24" i="2"/>
  <c r="C573" i="1" s="1"/>
  <c r="D24" i="7"/>
  <c r="D12" i="2"/>
  <c r="D11" i="5" s="1"/>
  <c r="F11" i="6" s="1"/>
  <c r="G11" i="6" s="1"/>
  <c r="D12" i="7"/>
  <c r="D25" i="2"/>
  <c r="D25" i="7"/>
  <c r="D17" i="2"/>
  <c r="F16" i="6" s="1"/>
  <c r="H16" i="6" s="1"/>
  <c r="D17" i="7"/>
  <c r="D29" i="2"/>
  <c r="D29" i="7"/>
  <c r="D21" i="2"/>
  <c r="D18" i="5" s="1"/>
  <c r="F19" i="6" s="1"/>
  <c r="H19" i="6" s="1"/>
  <c r="D21" i="7"/>
  <c r="G20" i="6"/>
  <c r="H20" i="6"/>
  <c r="F23" i="6"/>
  <c r="H23" i="6" s="1"/>
  <c r="D30" i="5"/>
  <c r="G26" i="6"/>
  <c r="G10" i="6"/>
  <c r="H10" i="6"/>
  <c r="F15" i="6"/>
  <c r="D39" i="6"/>
  <c r="F38" i="6"/>
  <c r="H24" i="6"/>
  <c r="G24" i="6"/>
  <c r="H25" i="6"/>
  <c r="D36" i="5"/>
  <c r="E28" i="6"/>
  <c r="E29" i="6" s="1"/>
  <c r="D9" i="5"/>
  <c r="E48" i="3"/>
  <c r="E404" i="1"/>
  <c r="C580" i="1" s="1"/>
  <c r="C581" i="1"/>
  <c r="E239" i="1"/>
  <c r="C577" i="1" s="1"/>
  <c r="D48" i="3"/>
  <c r="I303" i="1"/>
  <c r="D339" i="1"/>
  <c r="C529" i="1"/>
  <c r="F477" i="1"/>
  <c r="E339" i="1"/>
  <c r="F387" i="1"/>
  <c r="D37" i="3"/>
  <c r="D39" i="3" s="1"/>
  <c r="C154" i="1"/>
  <c r="D27" i="7" s="1"/>
  <c r="E21" i="3"/>
  <c r="E39" i="3"/>
  <c r="E25" i="3"/>
  <c r="D13" i="2"/>
  <c r="K303" i="1"/>
  <c r="F391" i="1"/>
  <c r="E393" i="1"/>
  <c r="D303" i="1"/>
  <c r="D393" i="1"/>
  <c r="C358" i="1"/>
  <c r="D22" i="3" s="1"/>
  <c r="C460" i="1"/>
  <c r="C464" i="1" s="1"/>
  <c r="F424" i="1"/>
  <c r="C393" i="1"/>
  <c r="E312" i="1"/>
  <c r="C339" i="1"/>
  <c r="F336" i="1"/>
  <c r="J303" i="1"/>
  <c r="F331" i="1"/>
  <c r="F303" i="1"/>
  <c r="E314" i="1"/>
  <c r="H303" i="1"/>
  <c r="E313" i="1"/>
  <c r="D315" i="1"/>
  <c r="E303" i="1"/>
  <c r="E309" i="1"/>
  <c r="L300" i="1"/>
  <c r="C85" i="1" s="1"/>
  <c r="C88" i="1" s="1"/>
  <c r="C310" i="1"/>
  <c r="E310" i="1" s="1"/>
  <c r="C303" i="1"/>
  <c r="C258" i="1"/>
  <c r="G303" i="1"/>
  <c r="L294" i="1"/>
  <c r="D258" i="1"/>
  <c r="C175" i="1"/>
  <c r="D175" i="1"/>
  <c r="E10" i="3" s="1"/>
  <c r="E12" i="1"/>
  <c r="D9" i="7" s="1"/>
  <c r="H11" i="6" l="1"/>
  <c r="D13" i="7"/>
  <c r="D20" i="5"/>
  <c r="G19" i="6"/>
  <c r="D19" i="2"/>
  <c r="D19" i="7"/>
  <c r="G16" i="6"/>
  <c r="D23" i="7"/>
  <c r="G17" i="6"/>
  <c r="G18" i="6"/>
  <c r="F27" i="6"/>
  <c r="H27" i="6" s="1"/>
  <c r="G23" i="6"/>
  <c r="G27" i="6" s="1"/>
  <c r="D12" i="5"/>
  <c r="F9" i="6"/>
  <c r="G15" i="6"/>
  <c r="F21" i="6"/>
  <c r="H21" i="6" s="1"/>
  <c r="H15" i="6"/>
  <c r="E15" i="3"/>
  <c r="D39" i="5"/>
  <c r="F8" i="6" s="1"/>
  <c r="D10" i="3"/>
  <c r="D15" i="3" s="1"/>
  <c r="C578" i="1"/>
  <c r="D49" i="3"/>
  <c r="D27" i="2"/>
  <c r="C572" i="1" s="1"/>
  <c r="C575" i="1"/>
  <c r="D23" i="2"/>
  <c r="C569" i="1"/>
  <c r="E26" i="3"/>
  <c r="E28" i="3" s="1"/>
  <c r="F393" i="1"/>
  <c r="D25" i="3" s="1"/>
  <c r="F460" i="1"/>
  <c r="F464" i="1" s="1"/>
  <c r="F339" i="1"/>
  <c r="D21" i="3" s="1"/>
  <c r="E315" i="1"/>
  <c r="L303" i="1"/>
  <c r="D20" i="3" s="1"/>
  <c r="C315" i="1"/>
  <c r="D21" i="5" l="1"/>
  <c r="D37" i="5" s="1"/>
  <c r="G21" i="6"/>
  <c r="D28" i="7"/>
  <c r="D30" i="7" s="1"/>
  <c r="F28" i="6"/>
  <c r="H28" i="6" s="1"/>
  <c r="G28" i="6"/>
  <c r="G9" i="6"/>
  <c r="H9" i="6"/>
  <c r="F12" i="6"/>
  <c r="H12" i="6" s="1"/>
  <c r="H8" i="6"/>
  <c r="G8" i="6"/>
  <c r="D40" i="5"/>
  <c r="D28" i="2"/>
  <c r="D26" i="3"/>
  <c r="D28" i="3" s="1"/>
  <c r="C567" i="1" l="1"/>
  <c r="C582" i="1" s="1"/>
  <c r="D30" i="2"/>
  <c r="F29" i="6"/>
  <c r="C34" i="6" s="1"/>
  <c r="G12" i="6"/>
  <c r="F34" i="6" l="1"/>
  <c r="F39" i="6" s="1"/>
  <c r="C39" i="6"/>
  <c r="F11" i="4"/>
  <c r="C15" i="4"/>
  <c r="D55" i="3" s="1"/>
  <c r="E15" i="4"/>
  <c r="F13" i="4"/>
  <c r="F15" i="4" l="1"/>
  <c r="D57" i="3"/>
  <c r="D56" i="3"/>
  <c r="D61" i="3" l="1"/>
</calcChain>
</file>

<file path=xl/sharedStrings.xml><?xml version="1.0" encoding="utf-8"?>
<sst xmlns="http://schemas.openxmlformats.org/spreadsheetml/2006/main" count="1012" uniqueCount="564">
  <si>
    <t>Nature of Transfer</t>
  </si>
  <si>
    <t>Amount recognized to Statement of financial performance.</t>
  </si>
  <si>
    <t>Amount deferred under deferred income.</t>
  </si>
  <si>
    <t>Total transfers for</t>
  </si>
  <si>
    <t>Period ended</t>
  </si>
  <si>
    <t>Sep/Dec/March/June 20xx</t>
  </si>
  <si>
    <t>Kshs</t>
  </si>
  <si>
    <t>Recurrent</t>
  </si>
  <si>
    <t>xxx</t>
  </si>
  <si>
    <t>Development</t>
  </si>
  <si>
    <t>Special purpose transfers</t>
  </si>
  <si>
    <t>Total</t>
  </si>
  <si>
    <t>Nature of Revenue</t>
  </si>
  <si>
    <t>For the period ended Sep/Dec/March/June</t>
  </si>
  <si>
    <t>In kind grants and donations</t>
  </si>
  <si>
    <t>Refunds &amp; Reimbursements</t>
  </si>
  <si>
    <t>Revenues not classified anywhere else</t>
  </si>
  <si>
    <t>Transfers from CRF</t>
  </si>
  <si>
    <r>
      <rPr>
        <b/>
        <sz val="7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Miscellaneous Revenue</t>
    </r>
  </si>
  <si>
    <t>Description</t>
  </si>
  <si>
    <t xml:space="preserve">Period ended </t>
  </si>
  <si>
    <t>Insurance recoveries</t>
  </si>
  <si>
    <t>Sale of tender documents</t>
  </si>
  <si>
    <t>Services concession income</t>
  </si>
  <si>
    <t>Other incomes not specified elsewhere</t>
  </si>
  <si>
    <r>
      <t>Total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other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income</t>
    </r>
  </si>
  <si>
    <r>
      <rPr>
        <b/>
        <sz val="7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Other Incomes</t>
    </r>
  </si>
  <si>
    <t>Basic salaries of permanent employees</t>
  </si>
  <si>
    <t>Basic wages of temporary employees</t>
  </si>
  <si>
    <t>Personal allowances – part of salary</t>
  </si>
  <si>
    <t>Pension and other social security contributions</t>
  </si>
  <si>
    <t>Employer contributions to compulsory national social security schemes</t>
  </si>
  <si>
    <t>Employer contributions to compulsory national health insurance schemes</t>
  </si>
  <si>
    <t>Other social benefit schemes</t>
  </si>
  <si>
    <t>Other personnel costs</t>
  </si>
  <si>
    <r>
      <t>Employee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costs</t>
    </r>
  </si>
  <si>
    <t>Utilities, supplies and services</t>
  </si>
  <si>
    <t>Communication, supplies and services</t>
  </si>
  <si>
    <t>Domestic travel and subsistence</t>
  </si>
  <si>
    <t>Foreign travel and subsistence</t>
  </si>
  <si>
    <t>Printing, advertising, and information supplies &amp; services</t>
  </si>
  <si>
    <t>Rentals of produced assets</t>
  </si>
  <si>
    <t>Training expenses</t>
  </si>
  <si>
    <t>Hospitality supplies and services</t>
  </si>
  <si>
    <t>Insurance costs</t>
  </si>
  <si>
    <t>Specialized materials and services</t>
  </si>
  <si>
    <r>
      <t xml:space="preserve">Other operating expenses </t>
    </r>
    <r>
      <rPr>
        <i/>
        <sz val="11"/>
        <color theme="1"/>
        <rFont val="Times New Roman"/>
        <family val="1"/>
      </rPr>
      <t>including bank Charges</t>
    </r>
  </si>
  <si>
    <t>Office and general supplies and services</t>
  </si>
  <si>
    <t>Fuel Oil and Lubricants</t>
  </si>
  <si>
    <t>Routine maintenance – vehicles and other transport equipment</t>
  </si>
  <si>
    <t>Routine maintenance – other assets</t>
  </si>
  <si>
    <t>Others (specify)</t>
  </si>
  <si>
    <t>Employee Costs</t>
  </si>
  <si>
    <t>Use of Goods and Services</t>
  </si>
  <si>
    <t>Transfers to other County Government entities</t>
  </si>
  <si>
    <t>Transfers to self-reporting projects</t>
  </si>
  <si>
    <t>Transfers to car loan and mortgage schemes</t>
  </si>
  <si>
    <r>
      <t>Total</t>
    </r>
    <r>
      <rPr>
        <sz val="11"/>
        <color theme="1"/>
        <rFont val="Times New Roman"/>
        <family val="1"/>
      </rPr>
      <t xml:space="preserve"> </t>
    </r>
  </si>
  <si>
    <t>Property, plant and equipment</t>
  </si>
  <si>
    <t>Intangible assets</t>
  </si>
  <si>
    <t>Investment property carried at cost</t>
  </si>
  <si>
    <t>Membership dues and subscriptions to international organizations</t>
  </si>
  <si>
    <t>Scholarships and other educational benefits</t>
  </si>
  <si>
    <t>Emergency relief and refugee assistance</t>
  </si>
  <si>
    <t>Grants to small businesses, cooperatives, and self employed</t>
  </si>
  <si>
    <t>Subsidies to Public entities</t>
  </si>
  <si>
    <t>Subsidies to Private entities</t>
  </si>
  <si>
    <r>
      <t>Total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Grants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and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Subsidies</t>
    </r>
  </si>
  <si>
    <t>Interest Payments on Guaranteed Debt Taken over by Govt</t>
  </si>
  <si>
    <t>Interest on Domestic Borrowings (Non-Govt)</t>
  </si>
  <si>
    <t>Interest on Borrowings from Other Government Units</t>
  </si>
  <si>
    <t>Interest on bank overdrafts</t>
  </si>
  <si>
    <t>Interest on loans from commercial banks</t>
  </si>
  <si>
    <r>
      <t>Total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finance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costs</t>
    </r>
  </si>
  <si>
    <t>Transfers to the elderly</t>
  </si>
  <si>
    <t>Transfers to orphans</t>
  </si>
  <si>
    <t>Transfers to the physically challenged</t>
  </si>
  <si>
    <t>Add any other category</t>
  </si>
  <si>
    <r>
      <t>Total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social benefit expenses</t>
    </r>
  </si>
  <si>
    <t>Other assets not capitalised</t>
  </si>
  <si>
    <r>
      <t>Total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gain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on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sale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of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assets</t>
    </r>
  </si>
  <si>
    <t>Gain or loss on foreign exchange transactions</t>
  </si>
  <si>
    <t>Gain or loss on balances in foreign exchanges</t>
  </si>
  <si>
    <t>Investments at Fair Value</t>
  </si>
  <si>
    <r>
      <t>Total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Gain</t>
    </r>
  </si>
  <si>
    <t>Property, Plant and Equipment</t>
  </si>
  <si>
    <t>Intangible Assets</t>
  </si>
  <si>
    <r>
      <t>Total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Impairment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Loss</t>
    </r>
  </si>
  <si>
    <t>Current income tax charge</t>
  </si>
  <si>
    <t>Tax charged on rental income</t>
  </si>
  <si>
    <t>Tax charged on interest income</t>
  </si>
  <si>
    <t>Original and reversal of temporary differences</t>
  </si>
  <si>
    <t>Income tax expense reported in the statement of financial performance</t>
  </si>
  <si>
    <t>Opening Statement</t>
  </si>
  <si>
    <r>
      <t>1</t>
    </r>
    <r>
      <rPr>
        <b/>
        <i/>
        <vertAlign val="superscript"/>
        <sz val="11"/>
        <color rgb="FF000000"/>
        <rFont val="Times New Roman"/>
        <family val="1"/>
      </rPr>
      <t>st</t>
    </r>
    <r>
      <rPr>
        <b/>
        <i/>
        <sz val="11"/>
        <color rgb="FF000000"/>
        <rFont val="Times New Roman"/>
        <family val="1"/>
      </rPr>
      <t xml:space="preserve"> July 20XX</t>
    </r>
  </si>
  <si>
    <t>Recurrent Account</t>
  </si>
  <si>
    <t>Development Account</t>
  </si>
  <si>
    <t>Deposits Account</t>
  </si>
  <si>
    <t>Special Purpose Accounts</t>
  </si>
  <si>
    <r>
      <t>Other operating commercial accounts (</t>
    </r>
    <r>
      <rPr>
        <i/>
        <sz val="11"/>
        <color theme="1"/>
        <rFont val="Times New Roman"/>
        <family val="1"/>
      </rPr>
      <t>Specify</t>
    </r>
    <r>
      <rPr>
        <sz val="11"/>
        <color theme="1"/>
        <rFont val="Times New Roman"/>
        <family val="1"/>
      </rPr>
      <t>)</t>
    </r>
  </si>
  <si>
    <t>(a) Detailed Analysis of the Cash and Cash Equivalents</t>
  </si>
  <si>
    <t>Financial Institution</t>
  </si>
  <si>
    <t>Account number</t>
  </si>
  <si>
    <t>Recurrent Accounts</t>
  </si>
  <si>
    <t>CBK00001</t>
  </si>
  <si>
    <t>1000xxxx</t>
  </si>
  <si>
    <t>Development Accounts</t>
  </si>
  <si>
    <r>
      <t xml:space="preserve"> </t>
    </r>
    <r>
      <rPr>
        <i/>
        <sz val="11"/>
        <color theme="1"/>
        <rFont val="Times New Roman"/>
        <family val="1"/>
      </rPr>
      <t>CBK00002</t>
    </r>
  </si>
  <si>
    <t>Deposits Accounts</t>
  </si>
  <si>
    <t>CBK00003</t>
  </si>
  <si>
    <t>10000xxx</t>
  </si>
  <si>
    <r>
      <t xml:space="preserve">  </t>
    </r>
    <r>
      <rPr>
        <i/>
        <sz val="11"/>
        <color theme="1"/>
        <rFont val="Times New Roman"/>
        <family val="1"/>
      </rPr>
      <t>CBK00004</t>
    </r>
  </si>
  <si>
    <r>
      <t>Other operating commercial accounts (</t>
    </r>
    <r>
      <rPr>
        <b/>
        <i/>
        <sz val="11"/>
        <color theme="1"/>
        <rFont val="Times New Roman"/>
        <family val="1"/>
      </rPr>
      <t>Specify</t>
    </r>
    <r>
      <rPr>
        <b/>
        <sz val="11"/>
        <color theme="1"/>
        <rFont val="Times New Roman"/>
        <family val="1"/>
      </rPr>
      <t>)</t>
    </r>
  </si>
  <si>
    <t>Cash on Hand</t>
  </si>
  <si>
    <t>Period ended Sep/Dec/March/June 20xx</t>
  </si>
  <si>
    <t>Total receivables</t>
  </si>
  <si>
    <r>
      <t>Other exchange debtors (</t>
    </r>
    <r>
      <rPr>
        <i/>
        <sz val="11"/>
        <color theme="1"/>
        <rFont val="Times New Roman"/>
        <family val="1"/>
      </rPr>
      <t>Specify</t>
    </r>
    <r>
      <rPr>
        <sz val="11"/>
        <color theme="1"/>
        <rFont val="Times New Roman"/>
        <family val="1"/>
      </rPr>
      <t>)</t>
    </r>
  </si>
  <si>
    <t>Less: impairment allowance</t>
  </si>
  <si>
    <t>(xxx)</t>
  </si>
  <si>
    <r>
      <t>Total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 xml:space="preserve">receivables </t>
    </r>
  </si>
  <si>
    <r>
      <t>a)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Times New Roman"/>
        <family val="1"/>
      </rPr>
      <t xml:space="preserve">Current receivables </t>
    </r>
  </si>
  <si>
    <r>
      <t>b)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Times New Roman"/>
        <family val="1"/>
      </rPr>
      <t>Non-current receivables</t>
    </r>
  </si>
  <si>
    <t>Total Receivables (a+b)</t>
  </si>
  <si>
    <t>Impairment allowance</t>
  </si>
  <si>
    <t>At the beginning of the period.</t>
  </si>
  <si>
    <t>Additional allowance during the period</t>
  </si>
  <si>
    <t>Recovered during the period</t>
  </si>
  <si>
    <t>Written off during the period.</t>
  </si>
  <si>
    <t>At the end of the period.</t>
  </si>
  <si>
    <t>Other debtors (non-exchange transactions)</t>
  </si>
  <si>
    <r>
      <t>Total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receivables from non- exchange transactions</t>
    </r>
  </si>
  <si>
    <t>KShs</t>
  </si>
  <si>
    <t>At the beginning of the period</t>
  </si>
  <si>
    <t>Additional provisions during the period</t>
  </si>
  <si>
    <t>At the end of the period</t>
  </si>
  <si>
    <t>Period ended Sep/Dec</t>
  </si>
  <si>
    <t>/March/June 20xx</t>
  </si>
  <si>
    <t>1st July 20XX</t>
  </si>
  <si>
    <t xml:space="preserve">Spare parts </t>
  </si>
  <si>
    <t>Goods held for distribution</t>
  </si>
  <si>
    <t>Less: allowance for impairment</t>
  </si>
  <si>
    <t xml:space="preserve">Transfers to Other Government Entities </t>
  </si>
  <si>
    <t>Depreciation and Amortization Expense</t>
  </si>
  <si>
    <t>Other Grants and Subsidies</t>
  </si>
  <si>
    <t>Finance Costs</t>
  </si>
  <si>
    <t>Social Benefits</t>
  </si>
  <si>
    <t>Gain/Loss on Sale of Assets</t>
  </si>
  <si>
    <t xml:space="preserve">Gain/Loss on Foreign Exchange </t>
  </si>
  <si>
    <t>Gain/Loss on Fair Value Investments</t>
  </si>
  <si>
    <t>Impairment Loss</t>
  </si>
  <si>
    <t>Taxation</t>
  </si>
  <si>
    <t>Cash and Cash Equivalents</t>
  </si>
  <si>
    <r>
      <rPr>
        <b/>
        <sz val="7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Reconciliation for Impairment Allowance on Receivables from Exchange Transactions</t>
    </r>
  </si>
  <si>
    <t>Receivables from Exchange Transactions</t>
  </si>
  <si>
    <t>Receivables from Non-Exchange Transactions</t>
  </si>
  <si>
    <t>Reconciliation for Impairment Allowance on Receivables from Non-Exchange Transactions</t>
  </si>
  <si>
    <t>Less: Recovered during the period</t>
  </si>
  <si>
    <t>Less: Written off during the period</t>
  </si>
  <si>
    <t>Inventories</t>
  </si>
  <si>
    <r>
      <t>a)</t>
    </r>
    <r>
      <rPr>
        <b/>
        <sz val="7"/>
        <color theme="1"/>
        <rFont val="Times New Roman"/>
        <family val="1"/>
      </rPr>
      <t xml:space="preserve">     </t>
    </r>
    <r>
      <rPr>
        <b/>
        <sz val="11"/>
        <color theme="1"/>
        <rFont val="Times New Roman"/>
        <family val="1"/>
      </rPr>
      <t>Investment in Treasury bills and bonds</t>
    </r>
  </si>
  <si>
    <t>Financial institution</t>
  </si>
  <si>
    <t>CBK</t>
  </si>
  <si>
    <t>Sub- total</t>
  </si>
  <si>
    <r>
      <t>b)</t>
    </r>
    <r>
      <rPr>
        <b/>
        <sz val="7"/>
        <color theme="1"/>
        <rFont val="Times New Roman"/>
        <family val="1"/>
      </rPr>
      <t xml:space="preserve">    </t>
    </r>
    <r>
      <rPr>
        <b/>
        <sz val="11"/>
        <color theme="1"/>
        <rFont val="Times New Roman"/>
        <family val="1"/>
      </rPr>
      <t>Investment with Financial Institutions/ Banks</t>
    </r>
  </si>
  <si>
    <t>Bank x</t>
  </si>
  <si>
    <t>Bank y</t>
  </si>
  <si>
    <r>
      <t>c)</t>
    </r>
    <r>
      <rPr>
        <b/>
        <sz val="7"/>
        <color theme="1"/>
        <rFont val="Times New Roman"/>
        <family val="1"/>
      </rPr>
      <t xml:space="preserve">     </t>
    </r>
    <r>
      <rPr>
        <b/>
        <sz val="11"/>
        <color theme="1"/>
        <rFont val="Times New Roman"/>
        <family val="1"/>
      </rPr>
      <t>Equity investments (specify)</t>
    </r>
  </si>
  <si>
    <t>Equity/ shares in Entity xxx</t>
  </si>
  <si>
    <t>Grand total</t>
  </si>
  <si>
    <t>Analysed as:</t>
  </si>
  <si>
    <t>Current portion of Investment</t>
  </si>
  <si>
    <t>xx</t>
  </si>
  <si>
    <t>Non-current portion of investment</t>
  </si>
  <si>
    <r>
      <t>d)</t>
    </r>
    <r>
      <rPr>
        <b/>
        <sz val="7"/>
        <color theme="1"/>
        <rFont val="Times New Roman"/>
        <family val="1"/>
      </rPr>
      <t xml:space="preserve">    </t>
    </r>
    <r>
      <rPr>
        <b/>
        <sz val="11"/>
        <color theme="1"/>
        <rFont val="Times New Roman"/>
        <family val="1"/>
      </rPr>
      <t>Movement of Equity Investments</t>
    </r>
  </si>
  <si>
    <t>Purchase of investments in the period</t>
  </si>
  <si>
    <t>Sale of investments during the period</t>
  </si>
  <si>
    <t>Increase /(decrease ) in fair value of investments</t>
  </si>
  <si>
    <r>
      <t>a)</t>
    </r>
    <r>
      <rPr>
        <b/>
        <sz val="7"/>
        <color theme="1"/>
        <rFont val="Times New Roman"/>
        <family val="1"/>
      </rPr>
      <t xml:space="preserve">     </t>
    </r>
    <r>
      <rPr>
        <b/>
        <sz val="11"/>
        <color theme="1"/>
        <rFont val="Times New Roman"/>
        <family val="1"/>
      </rPr>
      <t>Shareholding in other entities</t>
    </r>
  </si>
  <si>
    <t>For investments in equity share listed under note 25 above, list down the equity investments under the following categories.</t>
  </si>
  <si>
    <t>Name of Entity where investment is held</t>
  </si>
  <si>
    <t>No of shares</t>
  </si>
  <si>
    <t>Nominal value of shares</t>
  </si>
  <si>
    <t>Fair value of shares</t>
  </si>
  <si>
    <t>Direct shareholding</t>
  </si>
  <si>
    <t>Indirect shareholding</t>
  </si>
  <si>
    <t>Effective shareholding</t>
  </si>
  <si>
    <t>Current period</t>
  </si>
  <si>
    <t>%</t>
  </si>
  <si>
    <t>Entity A</t>
  </si>
  <si>
    <t>Entity B</t>
  </si>
  <si>
    <t>Entity C</t>
  </si>
  <si>
    <t>Investments</t>
  </si>
  <si>
    <t>Land</t>
  </si>
  <si>
    <t>Buildings</t>
  </si>
  <si>
    <t>Motor vehicles</t>
  </si>
  <si>
    <t>Infrastructure assets</t>
  </si>
  <si>
    <t>Furniture and fittings</t>
  </si>
  <si>
    <t>Computers &amp; ICT Equipment</t>
  </si>
  <si>
    <t>Heritage assets</t>
  </si>
  <si>
    <t>Work in progress</t>
  </si>
  <si>
    <t>Service concession assets</t>
  </si>
  <si>
    <t>Depreciation Rate</t>
  </si>
  <si>
    <t>2-10%</t>
  </si>
  <si>
    <t>10-16.67%</t>
  </si>
  <si>
    <t>2-20%</t>
  </si>
  <si>
    <t>x%</t>
  </si>
  <si>
    <t>Cost</t>
  </si>
  <si>
    <r>
      <t>Opening Bal as 1</t>
    </r>
    <r>
      <rPr>
        <b/>
        <vertAlign val="superscript"/>
        <sz val="11"/>
        <color theme="1"/>
        <rFont val="Times New Roman"/>
        <family val="1"/>
      </rPr>
      <t>st</t>
    </r>
    <r>
      <rPr>
        <b/>
        <sz val="11"/>
        <color theme="1"/>
        <rFont val="Times New Roman"/>
        <family val="1"/>
      </rPr>
      <t xml:space="preserve"> July 20xx</t>
    </r>
  </si>
  <si>
    <t>Additions</t>
  </si>
  <si>
    <t>-</t>
  </si>
  <si>
    <t>Disposals</t>
  </si>
  <si>
    <t>Transfer/Adjustments</t>
  </si>
  <si>
    <t>As At xx Sep/Dec/Mar/Jun 20xx</t>
  </si>
  <si>
    <t>Depreciation And Impairment</t>
  </si>
  <si>
    <t>Depreciation</t>
  </si>
  <si>
    <t>Impairment</t>
  </si>
  <si>
    <t>Transfer/Adjustment</t>
  </si>
  <si>
    <t>Net Book Values</t>
  </si>
  <si>
    <r>
      <t>Opening Bal as at 1</t>
    </r>
    <r>
      <rPr>
        <b/>
        <vertAlign val="superscript"/>
        <sz val="11"/>
        <color theme="1"/>
        <rFont val="Times New Roman"/>
        <family val="1"/>
      </rPr>
      <t>st</t>
    </r>
    <r>
      <rPr>
        <b/>
        <sz val="11"/>
        <color theme="1"/>
        <rFont val="Times New Roman"/>
        <family val="1"/>
      </rPr>
      <t xml:space="preserve"> July 20xx</t>
    </r>
  </si>
  <si>
    <t>As At xx, 20xx</t>
  </si>
  <si>
    <t>25 (b) Property, Plant and Equipment at Cost</t>
  </si>
  <si>
    <t>Accumulated Depreciation</t>
  </si>
  <si>
    <t>NBV</t>
  </si>
  <si>
    <t>Plant And Machinery</t>
  </si>
  <si>
    <t>Motor Vehicles, Including Motorcycles</t>
  </si>
  <si>
    <t>Computers And Related Equipment</t>
  </si>
  <si>
    <t>Office Equipment, Furniture, And Fittings</t>
  </si>
  <si>
    <t>Property plant and Equipment includes the following assets that are fully depreciated:</t>
  </si>
  <si>
    <t>Cost or valuation</t>
  </si>
  <si>
    <t>Normal annual depreciation charge</t>
  </si>
  <si>
    <t>Plant and Machinery</t>
  </si>
  <si>
    <t>Motor Vehicles including Motorcycles</t>
  </si>
  <si>
    <t>Computers and Related Equipment</t>
  </si>
  <si>
    <t>Office Equipment, Furniture And Fittings</t>
  </si>
  <si>
    <r>
      <t>Buildings</t>
    </r>
    <r>
      <rPr>
        <b/>
        <sz val="12"/>
        <color rgb="FF000000"/>
        <rFont val="Times New Roman"/>
        <family val="1"/>
      </rPr>
      <t> </t>
    </r>
  </si>
  <si>
    <t>Plant and equipment</t>
  </si>
  <si>
    <r>
      <t>Total</t>
    </r>
    <r>
      <rPr>
        <b/>
        <sz val="12"/>
        <color rgb="FF000000"/>
        <rFont val="Times New Roman"/>
        <family val="1"/>
      </rPr>
      <t> </t>
    </r>
  </si>
  <si>
    <t>Kshs </t>
  </si>
  <si>
    <r>
      <t>Cost</t>
    </r>
    <r>
      <rPr>
        <sz val="12"/>
        <color rgb="FF000000"/>
        <rFont val="Times New Roman"/>
        <family val="1"/>
      </rPr>
      <t> </t>
    </r>
  </si>
  <si>
    <t>As at 1 July 20xx </t>
  </si>
  <si>
    <t>Additions </t>
  </si>
  <si>
    <t>As at 30 Sept/Dec/ March/June 20xx </t>
  </si>
  <si>
    <r>
      <t>Accumulated Depreciation</t>
    </r>
    <r>
      <rPr>
        <sz val="12"/>
        <color rgb="FF000000"/>
        <rFont val="Times New Roman"/>
        <family val="1"/>
      </rPr>
      <t> </t>
    </r>
  </si>
  <si>
    <t>Charge for the year </t>
  </si>
  <si>
    <r>
      <t>Carrying Amount</t>
    </r>
    <r>
      <rPr>
        <sz val="12"/>
        <color rgb="FF000000"/>
        <rFont val="Times New Roman"/>
        <family val="1"/>
      </rPr>
      <t> </t>
    </r>
  </si>
  <si>
    <t>Period ended Sep/Dec/March/</t>
  </si>
  <si>
    <t>June 20xx</t>
  </si>
  <si>
    <t>Cost/Opening balance at the beginning of the /Period</t>
  </si>
  <si>
    <t>Disposal</t>
  </si>
  <si>
    <t>At end of the Period</t>
  </si>
  <si>
    <t>Additions–internal development</t>
  </si>
  <si>
    <t>Amortization and impairment</t>
  </si>
  <si>
    <t>At beginning of the Period</t>
  </si>
  <si>
    <t>Amortization</t>
  </si>
  <si>
    <t>At end of thePeriod</t>
  </si>
  <si>
    <t>Impairment loss</t>
  </si>
  <si>
    <t>Cost/Opening balance at the beginning of the period</t>
  </si>
  <si>
    <t>Disposal during the period</t>
  </si>
  <si>
    <t>At end of the period</t>
  </si>
  <si>
    <t>(This note applies to investment property held at cost. For investment property held at fair value, changes in fair value should go through the statement of financial performance).</t>
  </si>
  <si>
    <t>Specify</t>
  </si>
  <si>
    <t>Sub- soil assets</t>
  </si>
  <si>
    <t>Water</t>
  </si>
  <si>
    <t>Wildlife</t>
  </si>
  <si>
    <t>Trade payables</t>
  </si>
  <si>
    <t>Payments received in advance</t>
  </si>
  <si>
    <t>Employee payables</t>
  </si>
  <si>
    <t>Third-party payments</t>
  </si>
  <si>
    <t>Other payables</t>
  </si>
  <si>
    <r>
      <t>Total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trade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and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other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payables</t>
    </r>
  </si>
  <si>
    <t>Customer deposits</t>
  </si>
  <si>
    <t>Prepayments</t>
  </si>
  <si>
    <t>Other deposits</t>
  </si>
  <si>
    <r>
      <t>Total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deposits</t>
    </r>
  </si>
  <si>
    <t>Leave provision</t>
  </si>
  <si>
    <t>Gratuity</t>
  </si>
  <si>
    <t>Provision</t>
  </si>
  <si>
    <t>Other provision</t>
  </si>
  <si>
    <t>Balance b/f</t>
  </si>
  <si>
    <t>Additional provisions</t>
  </si>
  <si>
    <t>Provision utilised</t>
  </si>
  <si>
    <t>Change due to discount and time value for money</t>
  </si>
  <si>
    <t>Total provisions period end</t>
  </si>
  <si>
    <t>Current Provisions</t>
  </si>
  <si>
    <t>Non-Current Provisions</t>
  </si>
  <si>
    <t>Balance at the beginning of the period</t>
  </si>
  <si>
    <t>Discount interest on lease liability</t>
  </si>
  <si>
    <t>Paid during the period</t>
  </si>
  <si>
    <t>National Government</t>
  </si>
  <si>
    <t>International Funders</t>
  </si>
  <si>
    <t>Public Contributions and Donations</t>
  </si>
  <si>
    <r>
      <t>Total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Deferred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Income</t>
    </r>
  </si>
  <si>
    <t>(Provide brief explanation</t>
  </si>
  <si>
    <t>The deferred income movement is as follows:</t>
  </si>
  <si>
    <t>National government</t>
  </si>
  <si>
    <t>International funders</t>
  </si>
  <si>
    <t>Public contributions and donations</t>
  </si>
  <si>
    <t>Balance Brought Forward</t>
  </si>
  <si>
    <t>Additions for the Period</t>
  </si>
  <si>
    <t>Transfers To Capital Fund</t>
  </si>
  <si>
    <t>Transfers To Income Statement</t>
  </si>
  <si>
    <t>Other Transfers</t>
  </si>
  <si>
    <t>Balance Carried Forward</t>
  </si>
  <si>
    <t>Amount</t>
  </si>
  <si>
    <t>Current</t>
  </si>
  <si>
    <t>Non- Current</t>
  </si>
  <si>
    <t>Defined benefit plan</t>
  </si>
  <si>
    <t>Post-employment medical benefits</t>
  </si>
  <si>
    <t>Other Benefits</t>
  </si>
  <si>
    <t>Opening Statement 1st July 20xx</t>
  </si>
  <si>
    <t>Current Benefit Obligation</t>
  </si>
  <si>
    <t>Non-Current Benefit Obligation</t>
  </si>
  <si>
    <t>Discount Rates</t>
  </si>
  <si>
    <t>Future Salary Increases</t>
  </si>
  <si>
    <t>Future Pension Increases</t>
  </si>
  <si>
    <t>Mortality (Pre- Retirement)</t>
  </si>
  <si>
    <t>Mortality (Post- Retirement)</t>
  </si>
  <si>
    <t>Withdrawals</t>
  </si>
  <si>
    <t>Ill Health</t>
  </si>
  <si>
    <t>Retirement</t>
  </si>
  <si>
    <t>xx period</t>
  </si>
  <si>
    <t>Recognition of Retirement Benefit Asset/ Liability</t>
  </si>
  <si>
    <r>
      <t>a)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Times New Roman"/>
        <family val="1"/>
      </rPr>
      <t>Amounts recognised under other gains/ Losses in the statement of Financial Performance:</t>
    </r>
  </si>
  <si>
    <t>The return on defined plan assets</t>
  </si>
  <si>
    <t>Actuarial gains/ losses arising from changes in demographic assumptions</t>
  </si>
  <si>
    <t>Actuarial gains/ losses arising from changes in financial assumptions</t>
  </si>
  <si>
    <t>Actuarial gains and losses arising from experience adjustments</t>
  </si>
  <si>
    <t>Adjustments for restrictions on the defined benefit asset</t>
  </si>
  <si>
    <t>Remeasurement of the net defined benefit liability (asset)</t>
  </si>
  <si>
    <r>
      <t>b)</t>
    </r>
    <r>
      <rPr>
        <b/>
        <sz val="7"/>
        <color theme="1"/>
        <rFont val="Times New Roman"/>
        <family val="1"/>
      </rPr>
      <t xml:space="preserve">     </t>
    </r>
    <r>
      <rPr>
        <b/>
        <sz val="11"/>
        <color theme="1"/>
        <rFont val="Times New Roman"/>
        <family val="1"/>
      </rPr>
      <t>Amounts recognised in the Statement of Financial Position</t>
    </r>
  </si>
  <si>
    <r>
      <t>Opening Statement 1</t>
    </r>
    <r>
      <rPr>
        <b/>
        <i/>
        <vertAlign val="superscript"/>
        <sz val="11"/>
        <color rgb="FF000000"/>
        <rFont val="Times New Roman"/>
        <family val="1"/>
      </rPr>
      <t>st</t>
    </r>
    <r>
      <rPr>
        <b/>
        <i/>
        <sz val="11"/>
        <color rgb="FF000000"/>
        <rFont val="Times New Roman"/>
        <family val="1"/>
      </rPr>
      <t xml:space="preserve"> July 20xx</t>
    </r>
  </si>
  <si>
    <t>Present value of defined benefit obligations(a)</t>
  </si>
  <si>
    <t>Fair value of plan assets(b)</t>
  </si>
  <si>
    <t>Funded status(=a-b)</t>
  </si>
  <si>
    <t>Restrictions on asset recognised</t>
  </si>
  <si>
    <t>Others</t>
  </si>
  <si>
    <t>Net asset or liability arising from defined benefit obligation</t>
  </si>
  <si>
    <r>
      <t>a)</t>
    </r>
    <r>
      <rPr>
        <b/>
        <sz val="7"/>
        <color theme="1"/>
        <rFont val="Times New Roman"/>
        <family val="1"/>
      </rPr>
      <t xml:space="preserve">     </t>
    </r>
    <r>
      <rPr>
        <b/>
        <sz val="11"/>
        <color theme="1"/>
        <rFont val="Times New Roman"/>
        <family val="1"/>
      </rPr>
      <t>External borrowings</t>
    </r>
  </si>
  <si>
    <t>Balance at beginning of the period</t>
  </si>
  <si>
    <t>External borrowings during the period</t>
  </si>
  <si>
    <t>Repayments of during the period</t>
  </si>
  <si>
    <t>Balance at end of the period</t>
  </si>
  <si>
    <r>
      <t>b)</t>
    </r>
    <r>
      <rPr>
        <b/>
        <sz val="7"/>
        <color theme="1"/>
        <rFont val="Times New Roman"/>
        <family val="1"/>
      </rPr>
      <t xml:space="preserve">     </t>
    </r>
    <r>
      <rPr>
        <b/>
        <sz val="11"/>
        <color theme="1"/>
        <rFont val="Times New Roman"/>
        <family val="1"/>
      </rPr>
      <t>Domestic borrowings</t>
    </r>
  </si>
  <si>
    <t xml:space="preserve">Domestic borrowings during the period </t>
  </si>
  <si>
    <t>Repayments during the period</t>
  </si>
  <si>
    <t>Balance at end of the Period</t>
  </si>
  <si>
    <t xml:space="preserve">Balance at end of the period- domestic and </t>
  </si>
  <si>
    <t>External borrowings c = (a+b)</t>
  </si>
  <si>
    <t>The analyses of both external and domestic borrowings are as follows:</t>
  </si>
  <si>
    <t>Period ended Sep</t>
  </si>
  <si>
    <t>/Dec/March/June 20xx</t>
  </si>
  <si>
    <t>External Borrowings</t>
  </si>
  <si>
    <t>Dollar Denominated Loan From ‘X Organisation’</t>
  </si>
  <si>
    <t>Sterling Pound Denominated Loan From ‘Y Organisation’</t>
  </si>
  <si>
    <t>Euro Denominated Loan from Z Organisation’</t>
  </si>
  <si>
    <t>Domestic Borrowings</t>
  </si>
  <si>
    <t>Kenya Shilling Loan From KCB</t>
  </si>
  <si>
    <t>Kenya Shilling Loan from Barclays Bank</t>
  </si>
  <si>
    <t>Kenya Shilling Loan from Consolidated Bank</t>
  </si>
  <si>
    <t>Total /Balance at end of The Period</t>
  </si>
  <si>
    <t>Short Term Borrowings (Current Portion)</t>
  </si>
  <si>
    <t>Long Term Borrowings</t>
  </si>
  <si>
    <t>Fair value of service concession assets recognized under PPE</t>
  </si>
  <si>
    <t>Accumulated depreciation to date</t>
  </si>
  <si>
    <t>Net carrying amount</t>
  </si>
  <si>
    <t>Service concession liability at beginning of the period</t>
  </si>
  <si>
    <t>Service concession liability at end of the period</t>
  </si>
  <si>
    <t>Surplus for the year before tax</t>
  </si>
  <si>
    <t>Adjusted for:</t>
  </si>
  <si>
    <t>Non-cash grants received</t>
  </si>
  <si>
    <t>Contributed assets</t>
  </si>
  <si>
    <t>Gains and losses on disposal of assets</t>
  </si>
  <si>
    <t>Contribution to provisions</t>
  </si>
  <si>
    <t>Contribution to impairment allowance</t>
  </si>
  <si>
    <t>Working capital adjustments</t>
  </si>
  <si>
    <t>Increase in inventory</t>
  </si>
  <si>
    <t>Increase in receivables</t>
  </si>
  <si>
    <t>Increase in deferred income</t>
  </si>
  <si>
    <t>Increase in payables</t>
  </si>
  <si>
    <t>Increase in payments received in advance</t>
  </si>
  <si>
    <t>Net cash flow from operating activities</t>
  </si>
  <si>
    <t>(The total of this statement should tie to the cash flow section on net cash flows from/ used in operations)</t>
  </si>
  <si>
    <t>Receivables from non-exchange transactions</t>
  </si>
  <si>
    <t>Bank balances</t>
  </si>
  <si>
    <t>(NB: The totals column should tie to the individual elements of credit risk disclosed in the Entity’s statement of financial position)</t>
  </si>
  <si>
    <t>Contingent Assets</t>
  </si>
  <si>
    <t>Insurance Reimbursements</t>
  </si>
  <si>
    <t>Assets Arising from Determination Of Court Cases</t>
  </si>
  <si>
    <t>Reimbursable Indemnities and Guarantees</t>
  </si>
  <si>
    <t>Receivables From Other Government Entities</t>
  </si>
  <si>
    <t>Others (Specify)</t>
  </si>
  <si>
    <t>(Give details)</t>
  </si>
  <si>
    <t>Contingent Liabilities</t>
  </si>
  <si>
    <t>Court Case xx against the Entity</t>
  </si>
  <si>
    <t>Bank Guarantees in Favour of Subsidiary</t>
  </si>
  <si>
    <t>Contingent Liabilities arising from Contracts Including PPPs</t>
  </si>
  <si>
    <t>Capital Commitments</t>
  </si>
  <si>
    <t>Authorised for</t>
  </si>
  <si>
    <t>Authorised and Contracted for</t>
  </si>
  <si>
    <t>Notes</t>
  </si>
  <si>
    <t>Expenses</t>
  </si>
  <si>
    <t>Use of goods and services</t>
  </si>
  <si>
    <t>Appendix II: Transfers from Other Government Entities</t>
  </si>
  <si>
    <t>Name of the Entity Transferring the funds</t>
  </si>
  <si>
    <t>Where Recorded/recognized</t>
  </si>
  <si>
    <t>Date received as per bank statement</t>
  </si>
  <si>
    <t>Nature: Recurrent/Development/Others</t>
  </si>
  <si>
    <t>Total Amount - KES</t>
  </si>
  <si>
    <t>Statement of Financial Performance</t>
  </si>
  <si>
    <t>Deferred Income</t>
  </si>
  <si>
    <t>Receivables</t>
  </si>
  <si>
    <t>Others - must be specific</t>
  </si>
  <si>
    <t>Total Transfers during the Period</t>
  </si>
  <si>
    <t>Less: Disposal</t>
  </si>
  <si>
    <t>Right- of-use assets</t>
  </si>
  <si>
    <t>Intangible Assets and goodwill</t>
  </si>
  <si>
    <t xml:space="preserve"> Investment Property</t>
  </si>
  <si>
    <r>
      <rPr>
        <b/>
        <sz val="7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Biological Assets</t>
    </r>
  </si>
  <si>
    <t>Tangible Natural Resources</t>
  </si>
  <si>
    <t xml:space="preserve">Trade and Other Payables </t>
  </si>
  <si>
    <t xml:space="preserve">Refundable Deposits and Prepayments </t>
  </si>
  <si>
    <t>Provisions</t>
  </si>
  <si>
    <t>Lease Liabilities</t>
  </si>
  <si>
    <r>
      <rPr>
        <b/>
        <sz val="7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Deferred Income</t>
    </r>
  </si>
  <si>
    <t>Sep*/ Dec*/March*/June* 20xx</t>
  </si>
  <si>
    <r>
      <t>Revenue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from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non-exchange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transactions</t>
    </r>
  </si>
  <si>
    <t>Miscellaneous Revenue</t>
  </si>
  <si>
    <r>
      <t>Revenue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from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exchange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transactions</t>
    </r>
  </si>
  <si>
    <t>Other income</t>
  </si>
  <si>
    <r>
      <t>Total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revenue</t>
    </r>
  </si>
  <si>
    <t>Employee costs</t>
  </si>
  <si>
    <t>Transfers to other Government Entities</t>
  </si>
  <si>
    <t>Depreciation and amortization expense</t>
  </si>
  <si>
    <t>Finance costs</t>
  </si>
  <si>
    <r>
      <t>Total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expenses</t>
    </r>
  </si>
  <si>
    <t>Gain/(loss) on sale of assets</t>
  </si>
  <si>
    <t>Gain/Loss on Foreign Exchange</t>
  </si>
  <si>
    <t>Gain/Loss on fair value of investments</t>
  </si>
  <si>
    <t>Surplus/Deficit for the year</t>
  </si>
  <si>
    <t>Net Surplus/Deficit</t>
  </si>
  <si>
    <t>Period ended Sep*/ Dec*/March*/June* 20xx</t>
  </si>
  <si>
    <t>Assets</t>
  </si>
  <si>
    <r>
      <t>Current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Assets</t>
    </r>
  </si>
  <si>
    <t>Cash and Cash equivalents</t>
  </si>
  <si>
    <t>21(a)</t>
  </si>
  <si>
    <t>Current portion of investments</t>
  </si>
  <si>
    <t>Total Current Assets</t>
  </si>
  <si>
    <r>
      <t>Non-Current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Assets</t>
    </r>
  </si>
  <si>
    <t>21(b)</t>
  </si>
  <si>
    <t>Non- Current portion of investments</t>
  </si>
  <si>
    <t>Right of Use Assets</t>
  </si>
  <si>
    <t>Intangible Assets and Goodwill</t>
  </si>
  <si>
    <t>Investment Property</t>
  </si>
  <si>
    <t>Biological Assets</t>
  </si>
  <si>
    <t>Total Non- Current Assets</t>
  </si>
  <si>
    <r>
      <t>Total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Assets (A)</t>
    </r>
  </si>
  <si>
    <t>Liabilities</t>
  </si>
  <si>
    <r>
      <t>Current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Liabilities</t>
    </r>
  </si>
  <si>
    <t>Refundable deposits and prepayments</t>
  </si>
  <si>
    <t>Current Provision</t>
  </si>
  <si>
    <t>Employee Benefit Obligation</t>
  </si>
  <si>
    <t>Current Portion of Borrowings</t>
  </si>
  <si>
    <t>Total Current Liabilities</t>
  </si>
  <si>
    <r>
      <t>Non-Current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Liabilities</t>
    </r>
  </si>
  <si>
    <t>Non-Current Employee Benefit Obligation</t>
  </si>
  <si>
    <t>Borrowings – Non-Current Portion</t>
  </si>
  <si>
    <t>Service Concession Liability</t>
  </si>
  <si>
    <t>Total Non- Current Liabilities</t>
  </si>
  <si>
    <r>
      <t>Total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Liabilities (B)</t>
    </r>
  </si>
  <si>
    <r>
      <t>Net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Assets (A-B)</t>
    </r>
  </si>
  <si>
    <t>Represented by:</t>
  </si>
  <si>
    <t>Reserves</t>
  </si>
  <si>
    <t>Accumulated Surplus</t>
  </si>
  <si>
    <t>Capital Fund</t>
  </si>
  <si>
    <t>Net Assets</t>
  </si>
  <si>
    <r>
      <t>As at 30</t>
    </r>
    <r>
      <rPr>
        <b/>
        <vertAlign val="superscript"/>
        <sz val="12"/>
        <color rgb="FF000000"/>
        <rFont val="Times New Roman"/>
        <family val="1"/>
      </rPr>
      <t>th</t>
    </r>
    <r>
      <rPr>
        <b/>
        <sz val="12"/>
        <color rgb="FF000000"/>
        <rFont val="Times New Roman"/>
        <family val="1"/>
      </rPr>
      <t xml:space="preserve"> June 2024 (cash basis)</t>
    </r>
  </si>
  <si>
    <t>Adjustments: (to recognize assets and liabilities)</t>
  </si>
  <si>
    <t>As at July 1, 20xx</t>
  </si>
  <si>
    <t>Surplus/ deficit for the period</t>
  </si>
  <si>
    <t>Returns to CRF</t>
  </si>
  <si>
    <t>Additions during the period</t>
  </si>
  <si>
    <t>Other changes (specify)</t>
  </si>
  <si>
    <t>As at xx Sep/Dec/March/ June, 20xx</t>
  </si>
  <si>
    <t>Period ended Sep*/Dec*/Mar*/Jun*</t>
  </si>
  <si>
    <r>
      <t>Cash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flows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from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operating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activities</t>
    </r>
  </si>
  <si>
    <t>Receipts</t>
  </si>
  <si>
    <t>Total receipts</t>
  </si>
  <si>
    <t>Payments</t>
  </si>
  <si>
    <t>Total payments</t>
  </si>
  <si>
    <r>
      <t>Net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cash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flows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from/(used in)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operating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 xml:space="preserve">activities </t>
    </r>
  </si>
  <si>
    <t>Cash flows from investing activities</t>
  </si>
  <si>
    <t xml:space="preserve">Purchase of PPE </t>
  </si>
  <si>
    <t>Purchase Intangible assets</t>
  </si>
  <si>
    <t xml:space="preserve">Proceeds from sale of PPE </t>
  </si>
  <si>
    <t>Proceeds from sale of Biological Assets</t>
  </si>
  <si>
    <t>Purchase of investments</t>
  </si>
  <si>
    <t>Sale of investments</t>
  </si>
  <si>
    <r>
      <t>Net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cash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flows from/(used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in)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investing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activities</t>
    </r>
  </si>
  <si>
    <r>
      <t>Cash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flows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from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financing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activities</t>
    </r>
  </si>
  <si>
    <t>Proceeds from borrowings</t>
  </si>
  <si>
    <t>Repayment of borrowings</t>
  </si>
  <si>
    <t>Net cash flows from financing Activities</t>
  </si>
  <si>
    <r>
      <t>Net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increase/(decrease)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in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cash</t>
    </r>
    <r>
      <rPr>
        <sz val="11"/>
        <color theme="1"/>
        <rFont val="Times New Roman"/>
        <family val="1"/>
      </rPr>
      <t xml:space="preserve"> &amp;</t>
    </r>
  </si>
  <si>
    <t>Cash equivalents</t>
  </si>
  <si>
    <t>Cash and cash equivalents as at Period Start</t>
  </si>
  <si>
    <t>Cash and cash equivalents as at Period End</t>
  </si>
  <si>
    <t>Revenue/expense item</t>
  </si>
  <si>
    <t>Original budget</t>
  </si>
  <si>
    <t>Adjustments</t>
  </si>
  <si>
    <t>Final budget</t>
  </si>
  <si>
    <t>Actual on comparable basis</t>
  </si>
  <si>
    <t>Budget utilization difference</t>
  </si>
  <si>
    <t>% of utilization</t>
  </si>
  <si>
    <t>A</t>
  </si>
  <si>
    <t>B</t>
  </si>
  <si>
    <t>C=(a+b)</t>
  </si>
  <si>
    <t>D</t>
  </si>
  <si>
    <t>E=(c-d)</t>
  </si>
  <si>
    <t>F=d/c *100</t>
  </si>
  <si>
    <t> Revenues</t>
  </si>
  <si>
    <t>Opening balance (Non-refundable special purpose accounts)</t>
  </si>
  <si>
    <t>Total revenues</t>
  </si>
  <si>
    <t>Capital items</t>
  </si>
  <si>
    <t>Acquisition of PPE</t>
  </si>
  <si>
    <t>Acquisition of Intangible assets</t>
  </si>
  <si>
    <t>Total expenses Development</t>
  </si>
  <si>
    <t>Total Expenses</t>
  </si>
  <si>
    <t>Surplus/ deficit</t>
  </si>
  <si>
    <t>Operating</t>
  </si>
  <si>
    <t>Financing</t>
  </si>
  <si>
    <t>Investing</t>
  </si>
  <si>
    <t>total</t>
  </si>
  <si>
    <t>Actual amounts on comparable basis presented in the budget and actual comparative statement</t>
  </si>
  <si>
    <t>Basis difference</t>
  </si>
  <si>
    <t>Timing differences</t>
  </si>
  <si>
    <t>Entity differences</t>
  </si>
  <si>
    <t>Classification differences</t>
  </si>
  <si>
    <t>Actual in the statement of cashflows</t>
  </si>
  <si>
    <t>Total Employee Benefits Obligation</t>
  </si>
  <si>
    <t>fill as appropriate</t>
  </si>
  <si>
    <t>Employee Benefit Obligations</t>
  </si>
  <si>
    <t>Borrowings</t>
  </si>
  <si>
    <t>Total Lease period end</t>
  </si>
  <si>
    <t>Current lease</t>
  </si>
  <si>
    <t>Non-Current lease</t>
  </si>
  <si>
    <t>Analysed as</t>
  </si>
  <si>
    <t>Less: Service concession revenue recognized</t>
  </si>
  <si>
    <t>Service Concession Arrangements Liability</t>
  </si>
  <si>
    <t>Cash Generated from Operations</t>
  </si>
  <si>
    <t>Segment Information</t>
  </si>
  <si>
    <r>
      <rPr>
        <b/>
        <sz val="7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Contingent Assets and Contingent Liabilities</t>
    </r>
  </si>
  <si>
    <t>disclose accordingly</t>
  </si>
  <si>
    <t>Quarter 1</t>
  </si>
  <si>
    <t>Quarter 2</t>
  </si>
  <si>
    <t>Quarter 3</t>
  </si>
  <si>
    <t>Quarter 4</t>
  </si>
  <si>
    <t>STATEMENT OF FINANCE PERFORMANCE</t>
  </si>
  <si>
    <t>STATEMENT OF FINANCIAL POSITION</t>
  </si>
  <si>
    <t>STATEMENT OF CHANGES IN NET ASSETS</t>
  </si>
  <si>
    <t>STATEMENT OF CASHFLOWS</t>
  </si>
  <si>
    <t>STATEMENT OF COMPARISON OF BUDGET VS ACTUAL AMOUNTS</t>
  </si>
  <si>
    <t>NOTES TO THE FINANCIAL STATEMENTS</t>
  </si>
  <si>
    <t>COLUMNER STATEMENT OF FINANCIAL PERFORMANCE</t>
  </si>
  <si>
    <t>NB: cash flow statement to be prepared from the cash book with actual cash receipts and payments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</si>
</sst>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_);_(* \(#,##0.0\);_(* &quot;-&quot;?_);_(@_)"/>
  </numFmts>
  <fonts count="34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7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rgb="FF000000"/>
      <name val="Times New Roman"/>
      <family val="1"/>
    </font>
    <font>
      <b/>
      <i/>
      <sz val="12"/>
      <color theme="1"/>
      <name val="Times New Roman"/>
      <family val="1"/>
    </font>
    <font>
      <b/>
      <i/>
      <sz val="11"/>
      <color rgb="FF000000"/>
      <name val="Times New Roman"/>
      <family val="1"/>
    </font>
    <font>
      <b/>
      <i/>
      <sz val="11"/>
      <color theme="1"/>
      <name val="Times New Roman"/>
      <family val="1"/>
    </font>
    <font>
      <sz val="11"/>
      <color theme="1"/>
      <name val="Times New Roman"/>
      <family val="1"/>
    </font>
    <font>
      <i/>
      <sz val="12"/>
      <color theme="1"/>
      <name val="Times New Roman"/>
      <family val="1"/>
    </font>
    <font>
      <b/>
      <sz val="16"/>
      <color theme="1"/>
      <name val="Aptos Narrow"/>
      <scheme val="minor"/>
    </font>
    <font>
      <i/>
      <sz val="11"/>
      <color theme="1"/>
      <name val="Times New Roman"/>
      <family val="1"/>
    </font>
    <font>
      <b/>
      <sz val="5"/>
      <color theme="1"/>
      <name val="Times New Roman"/>
      <family val="1"/>
    </font>
    <font>
      <b/>
      <i/>
      <vertAlign val="superscript"/>
      <sz val="11"/>
      <color rgb="FF000000"/>
      <name val="Times New Roman"/>
      <family val="1"/>
    </font>
    <font>
      <sz val="7"/>
      <color theme="1"/>
      <name val="Times New Roman"/>
      <family val="1"/>
    </font>
    <font>
      <b/>
      <sz val="12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FF0000"/>
      <name val="Times New Roman"/>
      <family val="1"/>
    </font>
    <font>
      <b/>
      <vertAlign val="superscript"/>
      <sz val="11"/>
      <color theme="1"/>
      <name val="Times New Roman"/>
      <family val="1"/>
    </font>
    <font>
      <sz val="12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b/>
      <sz val="12"/>
      <color rgb="FF231F20"/>
      <name val="Times New Roman"/>
      <family val="1"/>
    </font>
    <font>
      <b/>
      <u/>
      <sz val="11"/>
      <color theme="1"/>
      <name val="Times New Roman"/>
      <family val="1"/>
    </font>
    <font>
      <sz val="11"/>
      <color rgb="FF231F20"/>
      <name val="Times New Roman"/>
      <family val="1"/>
    </font>
    <font>
      <b/>
      <u/>
      <sz val="12"/>
      <color rgb="FF000000"/>
      <name val="Times New Roman"/>
      <family val="1"/>
    </font>
    <font>
      <b/>
      <vertAlign val="superscript"/>
      <sz val="12"/>
      <color rgb="FF000000"/>
      <name val="Times New Roman"/>
      <family val="1"/>
    </font>
    <font>
      <b/>
      <sz val="12"/>
      <color theme="1"/>
      <name val="Aptos Narrow"/>
      <scheme val="minor"/>
    </font>
    <font>
      <b/>
      <u/>
      <sz val="12"/>
      <color theme="1"/>
      <name val="Aptos Narrow"/>
      <scheme val="minor"/>
    </font>
    <font>
      <b/>
      <u/>
      <sz val="12"/>
      <color theme="1"/>
      <name val="Tahoma"/>
      <family val="2"/>
    </font>
    <font>
      <b/>
      <u/>
      <sz val="11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1">
    <xf numFmtId="0" fontId="0" fillId="0" borderId="0" xfId="0"/>
    <xf numFmtId="0" fontId="5" fillId="0" borderId="0" xfId="0" applyFont="1" applyAlignment="1">
      <alignment horizontal="justify" vertical="center"/>
    </xf>
    <xf numFmtId="0" fontId="8" fillId="2" borderId="6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 wrapText="1"/>
    </xf>
    <xf numFmtId="0" fontId="12" fillId="0" borderId="4" xfId="0" applyFont="1" applyBorder="1" applyAlignment="1">
      <alignment horizontal="justify" vertical="center" wrapText="1"/>
    </xf>
    <xf numFmtId="0" fontId="12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justify" vertical="center" wrapText="1"/>
    </xf>
    <xf numFmtId="0" fontId="13" fillId="0" borderId="0" xfId="0" applyFont="1" applyAlignment="1">
      <alignment horizontal="justify" vertical="center"/>
    </xf>
    <xf numFmtId="0" fontId="8" fillId="2" borderId="5" xfId="0" applyFont="1" applyFill="1" applyBorder="1" applyAlignment="1">
      <alignment horizontal="right" vertical="center" wrapText="1"/>
    </xf>
    <xf numFmtId="0" fontId="8" fillId="2" borderId="8" xfId="0" applyFont="1" applyFill="1" applyBorder="1" applyAlignment="1">
      <alignment horizontal="right" vertical="center" wrapText="1"/>
    </xf>
    <xf numFmtId="0" fontId="12" fillId="0" borderId="8" xfId="0" applyFont="1" applyBorder="1" applyAlignment="1">
      <alignment horizontal="right" vertical="center" wrapTex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justify" vertical="center"/>
    </xf>
    <xf numFmtId="0" fontId="10" fillId="2" borderId="6" xfId="0" applyFont="1" applyFill="1" applyBorder="1" applyAlignment="1">
      <alignment horizontal="justify" vertical="center"/>
    </xf>
    <xf numFmtId="0" fontId="10" fillId="2" borderId="8" xfId="0" applyFont="1" applyFill="1" applyBorder="1" applyAlignment="1">
      <alignment horizontal="right" vertical="center"/>
    </xf>
    <xf numFmtId="0" fontId="7" fillId="2" borderId="4" xfId="0" applyFont="1" applyFill="1" applyBorder="1" applyAlignment="1">
      <alignment vertical="center"/>
    </xf>
    <xf numFmtId="0" fontId="8" fillId="2" borderId="8" xfId="0" applyFont="1" applyFill="1" applyBorder="1" applyAlignment="1">
      <alignment horizontal="right" vertical="center"/>
    </xf>
    <xf numFmtId="0" fontId="12" fillId="0" borderId="4" xfId="0" applyFont="1" applyBorder="1" applyAlignment="1">
      <alignment horizontal="justify" vertical="center"/>
    </xf>
    <xf numFmtId="0" fontId="12" fillId="0" borderId="8" xfId="0" applyFont="1" applyBorder="1" applyAlignment="1">
      <alignment horizontal="right" vertical="center"/>
    </xf>
    <xf numFmtId="0" fontId="5" fillId="0" borderId="4" xfId="0" applyFont="1" applyBorder="1" applyAlignment="1">
      <alignment horizontal="justify" vertical="center"/>
    </xf>
    <xf numFmtId="0" fontId="5" fillId="0" borderId="8" xfId="0" applyFont="1" applyBorder="1" applyAlignment="1">
      <alignment horizontal="right" vertical="center"/>
    </xf>
    <xf numFmtId="0" fontId="8" fillId="2" borderId="4" xfId="0" applyFont="1" applyFill="1" applyBorder="1" applyAlignment="1">
      <alignment horizontal="justify" vertical="center"/>
    </xf>
    <xf numFmtId="0" fontId="12" fillId="0" borderId="0" xfId="0" applyFont="1" applyAlignment="1">
      <alignment horizontal="justify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vertical="center" wrapText="1"/>
    </xf>
    <xf numFmtId="0" fontId="13" fillId="0" borderId="0" xfId="0" applyFont="1" applyAlignment="1">
      <alignment vertical="center"/>
    </xf>
    <xf numFmtId="0" fontId="7" fillId="2" borderId="4" xfId="0" applyFont="1" applyFill="1" applyBorder="1"/>
    <xf numFmtId="0" fontId="5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8" fillId="2" borderId="6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justify" vertical="center"/>
    </xf>
    <xf numFmtId="0" fontId="7" fillId="2" borderId="4" xfId="0" applyFont="1" applyFill="1" applyBorder="1" applyAlignment="1">
      <alignment wrapText="1"/>
    </xf>
    <xf numFmtId="0" fontId="12" fillId="0" borderId="0" xfId="0" applyFont="1" applyAlignment="1">
      <alignment vertical="center"/>
    </xf>
    <xf numFmtId="0" fontId="16" fillId="0" borderId="0" xfId="0" applyFont="1" applyAlignment="1">
      <alignment horizontal="justify" vertical="center"/>
    </xf>
    <xf numFmtId="0" fontId="7" fillId="0" borderId="8" xfId="0" applyFont="1" applyBorder="1" applyAlignment="1">
      <alignment vertical="center"/>
    </xf>
    <xf numFmtId="0" fontId="8" fillId="2" borderId="1" xfId="0" applyFont="1" applyFill="1" applyBorder="1" applyAlignment="1">
      <alignment horizontal="justify" vertical="center"/>
    </xf>
    <xf numFmtId="0" fontId="10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justify" vertical="center"/>
    </xf>
    <xf numFmtId="0" fontId="7" fillId="2" borderId="1" xfId="0" applyFont="1" applyFill="1" applyBorder="1"/>
    <xf numFmtId="0" fontId="20" fillId="2" borderId="1" xfId="0" applyFont="1" applyFill="1" applyBorder="1" applyAlignment="1">
      <alignment horizontal="justify" vertical="center" wrapText="1"/>
    </xf>
    <xf numFmtId="0" fontId="20" fillId="2" borderId="5" xfId="0" applyFont="1" applyFill="1" applyBorder="1" applyAlignment="1">
      <alignment horizontal="justify" vertical="center" wrapText="1"/>
    </xf>
    <xf numFmtId="0" fontId="10" fillId="2" borderId="7" xfId="0" applyFont="1" applyFill="1" applyBorder="1" applyAlignment="1">
      <alignment horizontal="justify" vertical="center" wrapText="1"/>
    </xf>
    <xf numFmtId="0" fontId="10" fillId="2" borderId="8" xfId="0" applyFont="1" applyFill="1" applyBorder="1" applyAlignment="1">
      <alignment horizontal="justify" vertical="center" wrapText="1"/>
    </xf>
    <xf numFmtId="0" fontId="7" fillId="0" borderId="4" xfId="0" applyFont="1" applyBorder="1"/>
    <xf numFmtId="0" fontId="5" fillId="0" borderId="8" xfId="0" applyFont="1" applyBorder="1" applyAlignment="1">
      <alignment horizontal="justify" vertical="center"/>
    </xf>
    <xf numFmtId="0" fontId="5" fillId="0" borderId="8" xfId="0" applyFont="1" applyBorder="1" applyAlignment="1">
      <alignment horizontal="justify" vertical="center" wrapText="1"/>
    </xf>
    <xf numFmtId="0" fontId="12" fillId="0" borderId="8" xfId="0" applyFont="1" applyBorder="1" applyAlignment="1">
      <alignment horizontal="justify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1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10" fontId="5" fillId="0" borderId="8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vertical="center"/>
    </xf>
    <xf numFmtId="0" fontId="20" fillId="0" borderId="8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 wrapText="1"/>
    </xf>
    <xf numFmtId="0" fontId="7" fillId="0" borderId="8" xfId="0" applyFont="1" applyBorder="1"/>
    <xf numFmtId="0" fontId="7" fillId="2" borderId="4" xfId="0" applyFont="1" applyFill="1" applyBorder="1" applyAlignment="1">
      <alignment vertical="top"/>
    </xf>
    <xf numFmtId="0" fontId="14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2" fillId="2" borderId="1" xfId="0" applyFont="1" applyFill="1" applyBorder="1" applyAlignment="1">
      <alignment horizontal="justify" vertical="center" wrapText="1"/>
    </xf>
    <xf numFmtId="0" fontId="8" fillId="2" borderId="5" xfId="0" applyFont="1" applyFill="1" applyBorder="1" applyAlignment="1">
      <alignment horizontal="justify" vertical="center" wrapText="1"/>
    </xf>
    <xf numFmtId="0" fontId="12" fillId="2" borderId="4" xfId="0" applyFont="1" applyFill="1" applyBorder="1" applyAlignment="1">
      <alignment horizontal="justify" vertical="center" wrapText="1"/>
    </xf>
    <xf numFmtId="0" fontId="8" fillId="2" borderId="8" xfId="0" applyFont="1" applyFill="1" applyBorder="1" applyAlignment="1">
      <alignment horizontal="justify" vertical="center" wrapText="1"/>
    </xf>
    <xf numFmtId="0" fontId="12" fillId="0" borderId="8" xfId="0" applyFont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19" fillId="0" borderId="0" xfId="0" applyFont="1" applyAlignment="1">
      <alignment horizontal="left" vertical="center" indent="4"/>
    </xf>
    <xf numFmtId="0" fontId="19" fillId="2" borderId="5" xfId="0" applyFont="1" applyFill="1" applyBorder="1" applyAlignment="1">
      <alignment horizontal="center" vertical="center" wrapText="1"/>
    </xf>
    <xf numFmtId="0" fontId="23" fillId="0" borderId="8" xfId="0" applyFont="1" applyBorder="1" applyAlignment="1">
      <alignment horizontal="right" vertical="center" wrapText="1"/>
    </xf>
    <xf numFmtId="0" fontId="23" fillId="2" borderId="12" xfId="0" applyFont="1" applyFill="1" applyBorder="1" applyAlignment="1">
      <alignment vertical="center" wrapText="1"/>
    </xf>
    <xf numFmtId="0" fontId="24" fillId="2" borderId="13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24" fillId="2" borderId="14" xfId="0" applyFont="1" applyFill="1" applyBorder="1" applyAlignment="1">
      <alignment horizontal="center" vertical="center" wrapText="1"/>
    </xf>
    <xf numFmtId="0" fontId="23" fillId="2" borderId="15" xfId="0" applyFont="1" applyFill="1" applyBorder="1" applyAlignment="1">
      <alignment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vertical="center" wrapText="1"/>
    </xf>
    <xf numFmtId="0" fontId="23" fillId="0" borderId="16" xfId="0" applyFont="1" applyBorder="1" applyAlignment="1">
      <alignment horizontal="right" vertical="center" wrapText="1"/>
    </xf>
    <xf numFmtId="0" fontId="23" fillId="0" borderId="15" xfId="0" applyFont="1" applyBorder="1" applyAlignment="1">
      <alignment vertical="center" wrapText="1"/>
    </xf>
    <xf numFmtId="0" fontId="25" fillId="2" borderId="8" xfId="0" applyFont="1" applyFill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10" fillId="2" borderId="6" xfId="0" applyFont="1" applyFill="1" applyBorder="1" applyAlignment="1">
      <alignment horizontal="justify" vertical="center" wrapText="1"/>
    </xf>
    <xf numFmtId="0" fontId="10" fillId="2" borderId="8" xfId="0" applyFont="1" applyFill="1" applyBorder="1" applyAlignment="1">
      <alignment horizontal="justify" vertical="center"/>
    </xf>
    <xf numFmtId="0" fontId="10" fillId="2" borderId="6" xfId="0" applyFont="1" applyFill="1" applyBorder="1" applyAlignment="1">
      <alignment vertical="center"/>
    </xf>
    <xf numFmtId="0" fontId="8" fillId="2" borderId="8" xfId="0" applyFont="1" applyFill="1" applyBorder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7" fillId="0" borderId="8" xfId="0" applyFont="1" applyBorder="1" applyAlignment="1">
      <alignment vertical="top" wrapText="1"/>
    </xf>
    <xf numFmtId="0" fontId="23" fillId="0" borderId="8" xfId="0" applyFont="1" applyBorder="1" applyAlignment="1">
      <alignment horizontal="center" vertical="center" wrapText="1"/>
    </xf>
    <xf numFmtId="0" fontId="19" fillId="2" borderId="12" xfId="0" applyFont="1" applyFill="1" applyBorder="1" applyAlignment="1">
      <alignment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vertical="top" wrapText="1"/>
    </xf>
    <xf numFmtId="0" fontId="23" fillId="0" borderId="16" xfId="0" applyFont="1" applyBorder="1" applyAlignment="1">
      <alignment horizontal="center" vertical="center" wrapText="1"/>
    </xf>
    <xf numFmtId="0" fontId="8" fillId="2" borderId="6" xfId="0" applyFont="1" applyFill="1" applyBorder="1" applyAlignment="1">
      <alignment horizontal="justify" vertical="center" wrapText="1"/>
    </xf>
    <xf numFmtId="0" fontId="19" fillId="2" borderId="6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justify" vertical="center"/>
    </xf>
    <xf numFmtId="0" fontId="20" fillId="2" borderId="1" xfId="0" applyFont="1" applyFill="1" applyBorder="1" applyAlignment="1">
      <alignment horizontal="justify" vertical="center"/>
    </xf>
    <xf numFmtId="0" fontId="8" fillId="2" borderId="5" xfId="0" applyFont="1" applyFill="1" applyBorder="1" applyAlignment="1">
      <alignment horizontal="justify" vertical="center"/>
    </xf>
    <xf numFmtId="0" fontId="8" fillId="2" borderId="1" xfId="0" applyFont="1" applyFill="1" applyBorder="1" applyAlignment="1">
      <alignment horizontal="justify" vertical="center" wrapText="1"/>
    </xf>
    <xf numFmtId="0" fontId="19" fillId="2" borderId="5" xfId="0" applyFont="1" applyFill="1" applyBorder="1" applyAlignment="1">
      <alignment horizontal="justify" vertical="center" wrapText="1"/>
    </xf>
    <xf numFmtId="0" fontId="5" fillId="2" borderId="8" xfId="0" applyFont="1" applyFill="1" applyBorder="1" applyAlignment="1">
      <alignment horizontal="justify" vertical="center" wrapText="1"/>
    </xf>
    <xf numFmtId="0" fontId="12" fillId="2" borderId="8" xfId="0" applyFont="1" applyFill="1" applyBorder="1" applyAlignment="1">
      <alignment horizontal="justify" vertical="center" wrapText="1"/>
    </xf>
    <xf numFmtId="0" fontId="10" fillId="2" borderId="5" xfId="0" applyFont="1" applyFill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/>
    </xf>
    <xf numFmtId="0" fontId="19" fillId="2" borderId="5" xfId="0" applyFont="1" applyFill="1" applyBorder="1" applyAlignment="1">
      <alignment horizontal="justify" vertical="center"/>
    </xf>
    <xf numFmtId="0" fontId="26" fillId="0" borderId="8" xfId="0" applyFont="1" applyBorder="1" applyAlignment="1">
      <alignment horizontal="justify" vertical="center" wrapText="1"/>
    </xf>
    <xf numFmtId="0" fontId="7" fillId="2" borderId="1" xfId="0" applyFont="1" applyFill="1" applyBorder="1" applyAlignment="1">
      <alignment vertical="top"/>
    </xf>
    <xf numFmtId="0" fontId="12" fillId="0" borderId="1" xfId="0" applyFont="1" applyBorder="1" applyAlignment="1">
      <alignment horizontal="justify" vertical="center" wrapText="1"/>
    </xf>
    <xf numFmtId="0" fontId="12" fillId="0" borderId="5" xfId="0" applyFont="1" applyBorder="1" applyAlignment="1">
      <alignment horizontal="justify" vertical="center" wrapText="1"/>
    </xf>
    <xf numFmtId="0" fontId="26" fillId="0" borderId="0" xfId="0" applyFont="1" applyAlignment="1">
      <alignment horizontal="justify" vertical="center"/>
    </xf>
    <xf numFmtId="0" fontId="5" fillId="2" borderId="4" xfId="0" applyFont="1" applyFill="1" applyBorder="1" applyAlignment="1">
      <alignment horizontal="justify" vertical="center" wrapText="1"/>
    </xf>
    <xf numFmtId="0" fontId="7" fillId="2" borderId="8" xfId="0" applyFont="1" applyFill="1" applyBorder="1" applyAlignment="1">
      <alignment vertical="center"/>
    </xf>
    <xf numFmtId="0" fontId="27" fillId="0" borderId="4" xfId="0" applyFont="1" applyBorder="1" applyAlignment="1">
      <alignment vertical="center"/>
    </xf>
    <xf numFmtId="0" fontId="27" fillId="0" borderId="8" xfId="0" applyFont="1" applyBorder="1" applyAlignment="1">
      <alignment horizontal="center" vertical="center"/>
    </xf>
    <xf numFmtId="0" fontId="7" fillId="2" borderId="5" xfId="0" applyFont="1" applyFill="1" applyBorder="1" applyAlignment="1">
      <alignment vertical="top" wrapText="1"/>
    </xf>
    <xf numFmtId="0" fontId="19" fillId="0" borderId="17" xfId="0" applyFont="1" applyBorder="1" applyAlignment="1">
      <alignment vertical="center" wrapText="1"/>
    </xf>
    <xf numFmtId="0" fontId="28" fillId="0" borderId="18" xfId="0" applyFont="1" applyBorder="1" applyAlignment="1">
      <alignment horizontal="right" vertical="center" wrapText="1"/>
    </xf>
    <xf numFmtId="0" fontId="2" fillId="0" borderId="0" xfId="0" applyFont="1"/>
    <xf numFmtId="0" fontId="19" fillId="0" borderId="8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justify" vertical="center" wrapText="1"/>
    </xf>
    <xf numFmtId="0" fontId="5" fillId="0" borderId="0" xfId="0" applyFont="1" applyAlignment="1">
      <alignment horizontal="center" vertical="center" wrapText="1"/>
    </xf>
    <xf numFmtId="0" fontId="19" fillId="0" borderId="0" xfId="0" applyFont="1" applyAlignment="1">
      <alignment horizontal="justify" vertical="center"/>
    </xf>
    <xf numFmtId="0" fontId="19" fillId="0" borderId="8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right" vertical="center"/>
    </xf>
    <xf numFmtId="0" fontId="20" fillId="0" borderId="4" xfId="0" applyFont="1" applyBorder="1" applyAlignment="1">
      <alignment horizontal="justify" vertical="center"/>
    </xf>
    <xf numFmtId="0" fontId="19" fillId="0" borderId="4" xfId="0" applyFont="1" applyBorder="1" applyAlignment="1">
      <alignment horizontal="justify" vertical="center"/>
    </xf>
    <xf numFmtId="0" fontId="23" fillId="0" borderId="4" xfId="0" applyFont="1" applyBorder="1" applyAlignment="1">
      <alignment horizontal="justify" vertical="center"/>
    </xf>
    <xf numFmtId="0" fontId="23" fillId="0" borderId="4" xfId="0" applyFont="1" applyBorder="1" applyAlignment="1">
      <alignment vertical="center"/>
    </xf>
    <xf numFmtId="0" fontId="8" fillId="2" borderId="5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9" fillId="2" borderId="1" xfId="0" applyFont="1" applyFill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2" fillId="0" borderId="7" xfId="0" applyFont="1" applyBorder="1" applyAlignment="1">
      <alignment horizontal="justify" vertical="center" wrapText="1"/>
    </xf>
    <xf numFmtId="0" fontId="30" fillId="0" borderId="0" xfId="0" applyFont="1"/>
    <xf numFmtId="0" fontId="5" fillId="0" borderId="0" xfId="0" applyFont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0" fontId="5" fillId="0" borderId="1" xfId="0" applyFont="1" applyBorder="1" applyAlignment="1">
      <alignment horizontal="justify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justify" vertical="center"/>
    </xf>
    <xf numFmtId="0" fontId="12" fillId="0" borderId="1" xfId="0" applyFont="1" applyBorder="1" applyAlignment="1">
      <alignment horizontal="justify" vertical="center"/>
    </xf>
    <xf numFmtId="0" fontId="12" fillId="0" borderId="1" xfId="0" applyFont="1" applyBorder="1" applyAlignment="1">
      <alignment horizontal="right" vertical="center" wrapText="1"/>
    </xf>
    <xf numFmtId="0" fontId="2" fillId="0" borderId="1" xfId="0" applyFont="1" applyBorder="1"/>
    <xf numFmtId="0" fontId="5" fillId="0" borderId="0" xfId="0" applyFont="1" applyAlignment="1">
      <alignment horizontal="right" vertical="center"/>
    </xf>
    <xf numFmtId="0" fontId="15" fillId="0" borderId="9" xfId="0" applyFont="1" applyBorder="1" applyAlignment="1">
      <alignment horizontal="center" vertical="center"/>
    </xf>
    <xf numFmtId="0" fontId="8" fillId="0" borderId="4" xfId="0" applyFont="1" applyBorder="1" applyAlignment="1">
      <alignment horizontal="justify" vertical="center" wrapText="1"/>
    </xf>
    <xf numFmtId="9" fontId="0" fillId="0" borderId="0" xfId="1" applyFont="1"/>
    <xf numFmtId="9" fontId="8" fillId="2" borderId="5" xfId="1" applyFont="1" applyFill="1" applyBorder="1" applyAlignment="1">
      <alignment horizontal="center" vertical="center" wrapText="1"/>
    </xf>
    <xf numFmtId="9" fontId="8" fillId="2" borderId="8" xfId="1" applyFont="1" applyFill="1" applyBorder="1" applyAlignment="1">
      <alignment horizontal="center" vertical="center"/>
    </xf>
    <xf numFmtId="9" fontId="12" fillId="0" borderId="8" xfId="1" applyFont="1" applyBorder="1" applyAlignment="1">
      <alignment horizontal="center" vertical="center"/>
    </xf>
    <xf numFmtId="0" fontId="23" fillId="2" borderId="5" xfId="0" applyFont="1" applyFill="1" applyBorder="1" applyAlignment="1">
      <alignment vertical="center" wrapText="1"/>
    </xf>
    <xf numFmtId="9" fontId="2" fillId="0" borderId="0" xfId="1" applyFont="1"/>
    <xf numFmtId="0" fontId="5" fillId="0" borderId="8" xfId="0" applyFont="1" applyBorder="1" applyAlignment="1">
      <alignment horizontal="right" vertical="center" wrapText="1"/>
    </xf>
    <xf numFmtId="0" fontId="31" fillId="0" borderId="0" xfId="0" applyFont="1"/>
    <xf numFmtId="164" fontId="8" fillId="0" borderId="8" xfId="2" applyNumberFormat="1" applyFont="1" applyBorder="1" applyAlignment="1">
      <alignment horizontal="center" vertical="center"/>
    </xf>
    <xf numFmtId="164" fontId="5" fillId="0" borderId="8" xfId="2" applyNumberFormat="1" applyFont="1" applyBorder="1" applyAlignment="1">
      <alignment horizontal="center" vertical="center" wrapText="1"/>
    </xf>
    <xf numFmtId="164" fontId="20" fillId="0" borderId="8" xfId="2" applyNumberFormat="1" applyFont="1" applyBorder="1" applyAlignment="1">
      <alignment horizontal="center" vertical="center"/>
    </xf>
    <xf numFmtId="164" fontId="5" fillId="0" borderId="8" xfId="2" applyNumberFormat="1" applyFont="1" applyBorder="1" applyAlignment="1">
      <alignment horizontal="center" vertical="center"/>
    </xf>
    <xf numFmtId="164" fontId="12" fillId="0" borderId="8" xfId="2" applyNumberFormat="1" applyFont="1" applyBorder="1" applyAlignment="1">
      <alignment horizontal="center" vertical="center"/>
    </xf>
    <xf numFmtId="164" fontId="12" fillId="0" borderId="8" xfId="2" applyNumberFormat="1" applyFont="1" applyBorder="1" applyAlignment="1">
      <alignment horizontal="center" vertical="center" wrapText="1"/>
    </xf>
    <xf numFmtId="164" fontId="20" fillId="0" borderId="8" xfId="2" applyNumberFormat="1" applyFont="1" applyBorder="1" applyAlignment="1">
      <alignment horizontal="center" vertical="center" wrapText="1"/>
    </xf>
    <xf numFmtId="43" fontId="5" fillId="0" borderId="0" xfId="2" applyFont="1" applyBorder="1" applyAlignment="1">
      <alignment vertical="center"/>
    </xf>
    <xf numFmtId="0" fontId="32" fillId="0" borderId="20" xfId="0" applyFont="1" applyBorder="1"/>
    <xf numFmtId="0" fontId="32" fillId="0" borderId="0" xfId="0" applyFont="1"/>
    <xf numFmtId="165" fontId="12" fillId="0" borderId="8" xfId="2" applyNumberFormat="1" applyFont="1" applyBorder="1" applyAlignment="1">
      <alignment horizontal="left" vertical="center" wrapText="1"/>
    </xf>
    <xf numFmtId="165" fontId="5" fillId="0" borderId="8" xfId="2" applyNumberFormat="1" applyFont="1" applyBorder="1" applyAlignment="1">
      <alignment horizontal="left" vertical="center" wrapText="1"/>
    </xf>
    <xf numFmtId="0" fontId="20" fillId="0" borderId="8" xfId="0" applyFont="1" applyBorder="1" applyAlignment="1">
      <alignment horizontal="right" vertical="center" wrapText="1"/>
    </xf>
    <xf numFmtId="164" fontId="7" fillId="0" borderId="8" xfId="2" applyNumberFormat="1" applyFont="1" applyBorder="1" applyAlignment="1">
      <alignment vertical="center"/>
    </xf>
    <xf numFmtId="164" fontId="3" fillId="0" borderId="8" xfId="2" applyNumberFormat="1" applyFont="1" applyBorder="1" applyAlignment="1">
      <alignment horizontal="center" vertical="center"/>
    </xf>
    <xf numFmtId="164" fontId="4" fillId="0" borderId="8" xfId="2" applyNumberFormat="1" applyFont="1" applyBorder="1" applyAlignment="1">
      <alignment vertical="center" wrapText="1"/>
    </xf>
    <xf numFmtId="164" fontId="3" fillId="0" borderId="8" xfId="2" applyNumberFormat="1" applyFont="1" applyBorder="1" applyAlignment="1">
      <alignment vertical="center" wrapText="1"/>
    </xf>
    <xf numFmtId="0" fontId="33" fillId="0" borderId="0" xfId="0" applyFont="1"/>
    <xf numFmtId="0" fontId="8" fillId="2" borderId="2" xfId="0" applyFont="1" applyFill="1" applyBorder="1" applyAlignment="1">
      <alignment horizontal="justify" vertical="center"/>
    </xf>
    <xf numFmtId="0" fontId="8" fillId="2" borderId="4" xfId="0" applyFont="1" applyFill="1" applyBorder="1" applyAlignment="1">
      <alignment horizontal="justify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164" fontId="5" fillId="0" borderId="2" xfId="2" applyNumberFormat="1" applyFont="1" applyBorder="1" applyAlignment="1">
      <alignment horizontal="center" vertical="center" wrapText="1"/>
    </xf>
    <xf numFmtId="164" fontId="5" fillId="0" borderId="4" xfId="2" applyNumberFormat="1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justify" vertical="center" wrapText="1"/>
    </xf>
    <xf numFmtId="0" fontId="8" fillId="2" borderId="3" xfId="0" applyFont="1" applyFill="1" applyBorder="1" applyAlignment="1">
      <alignment horizontal="justify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justify" vertical="center" wrapText="1"/>
    </xf>
    <xf numFmtId="0" fontId="8" fillId="2" borderId="3" xfId="0" applyFont="1" applyFill="1" applyBorder="1" applyAlignment="1">
      <alignment horizontal="justify"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justify" vertical="center" wrapText="1"/>
    </xf>
    <xf numFmtId="0" fontId="20" fillId="2" borderId="10" xfId="0" applyFont="1" applyFill="1" applyBorder="1" applyAlignment="1">
      <alignment horizontal="justify" vertical="center" wrapText="1"/>
    </xf>
    <xf numFmtId="0" fontId="20" fillId="2" borderId="5" xfId="0" applyFont="1" applyFill="1" applyBorder="1" applyAlignment="1">
      <alignment horizontal="justify" vertical="center" wrapText="1"/>
    </xf>
    <xf numFmtId="0" fontId="7" fillId="2" borderId="2" xfId="0" applyFont="1" applyFill="1" applyBorder="1"/>
    <xf numFmtId="0" fontId="7" fillId="2" borderId="4" xfId="0" applyFont="1" applyFill="1" applyBorder="1"/>
    <xf numFmtId="0" fontId="12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top"/>
    </xf>
    <xf numFmtId="0" fontId="7" fillId="2" borderId="4" xfId="0" applyFont="1" applyFill="1" applyBorder="1" applyAlignment="1">
      <alignment vertical="top"/>
    </xf>
    <xf numFmtId="0" fontId="5" fillId="0" borderId="0" xfId="0" applyFont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7" fillId="2" borderId="2" xfId="0" applyFont="1" applyFill="1" applyBorder="1" applyAlignment="1">
      <alignment wrapText="1"/>
    </xf>
    <xf numFmtId="0" fontId="7" fillId="2" borderId="4" xfId="0" applyFont="1" applyFill="1" applyBorder="1" applyAlignment="1">
      <alignment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right" vertical="center"/>
    </xf>
    <xf numFmtId="0" fontId="8" fillId="2" borderId="11" xfId="0" applyFont="1" applyFill="1" applyBorder="1" applyAlignment="1">
      <alignment horizontal="justify" vertical="center" wrapText="1"/>
    </xf>
    <xf numFmtId="0" fontId="8" fillId="2" borderId="5" xfId="0" applyFont="1" applyFill="1" applyBorder="1" applyAlignment="1">
      <alignment horizontal="justify" vertical="center" wrapText="1"/>
    </xf>
    <xf numFmtId="0" fontId="8" fillId="2" borderId="10" xfId="0" applyFont="1" applyFill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19" fillId="2" borderId="2" xfId="0" applyFont="1" applyFill="1" applyBorder="1" applyAlignment="1">
      <alignment horizontal="justify" vertical="center"/>
    </xf>
    <xf numFmtId="0" fontId="19" fillId="2" borderId="4" xfId="0" applyFont="1" applyFill="1" applyBorder="1" applyAlignment="1">
      <alignment horizontal="justify" vertical="center"/>
    </xf>
    <xf numFmtId="0" fontId="5" fillId="0" borderId="0" xfId="0" applyFont="1" applyAlignment="1">
      <alignment horizontal="left" vertical="center"/>
    </xf>
    <xf numFmtId="0" fontId="15" fillId="0" borderId="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30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166" fontId="0" fillId="0" borderId="0" xfId="0" applyNumberFormat="1"/>
    <xf numFmtId="43" fontId="0" fillId="0" borderId="0" xfId="0" applyNumberFormat="1"/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52D72-E1AB-4048-87C7-D0DBEC336A2A}">
  <dimension ref="B2:F30"/>
  <sheetViews>
    <sheetView workbookViewId="0">
      <selection activeCell="H15" sqref="H15"/>
    </sheetView>
  </sheetViews>
  <sheetFormatPr baseColWidth="10" defaultRowHeight="16" x14ac:dyDescent="0.2"/>
  <cols>
    <col min="2" max="2" width="37.33203125" customWidth="1"/>
    <col min="3" max="3" width="8.1640625" customWidth="1"/>
    <col min="4" max="4" width="27.1640625" bestFit="1" customWidth="1"/>
  </cols>
  <sheetData>
    <row r="2" spans="2:4" x14ac:dyDescent="0.2">
      <c r="B2" s="176" t="s">
        <v>556</v>
      </c>
    </row>
    <row r="4" spans="2:4" ht="17" thickBot="1" x14ac:dyDescent="0.25"/>
    <row r="5" spans="2:4" x14ac:dyDescent="0.2">
      <c r="B5" s="186" t="s">
        <v>19</v>
      </c>
      <c r="C5" s="186" t="s">
        <v>399</v>
      </c>
      <c r="D5" s="40" t="s">
        <v>20</v>
      </c>
    </row>
    <row r="6" spans="2:4" ht="17" thickBot="1" x14ac:dyDescent="0.25">
      <c r="B6" s="187"/>
      <c r="C6" s="187"/>
      <c r="D6" s="29" t="s">
        <v>424</v>
      </c>
    </row>
    <row r="7" spans="2:4" ht="17" thickBot="1" x14ac:dyDescent="0.25">
      <c r="B7" s="19"/>
      <c r="C7" s="123"/>
      <c r="D7" s="29" t="s">
        <v>6</v>
      </c>
    </row>
    <row r="8" spans="2:4" ht="17" customHeight="1" thickBot="1" x14ac:dyDescent="0.25">
      <c r="B8" s="23" t="s">
        <v>425</v>
      </c>
      <c r="C8" s="45"/>
      <c r="D8" s="45"/>
    </row>
    <row r="9" spans="2:4" ht="17" thickBot="1" x14ac:dyDescent="0.25">
      <c r="B9" s="21" t="s">
        <v>17</v>
      </c>
      <c r="C9" s="30">
        <v>5</v>
      </c>
      <c r="D9" s="172">
        <f>'Consoildated Notes'!C12</f>
        <v>45</v>
      </c>
    </row>
    <row r="10" spans="2:4" ht="17" thickBot="1" x14ac:dyDescent="0.25">
      <c r="B10" s="21" t="s">
        <v>426</v>
      </c>
      <c r="C10" s="30">
        <v>6</v>
      </c>
      <c r="D10" s="172">
        <f>'Consoildated Notes'!C21</f>
        <v>24</v>
      </c>
    </row>
    <row r="11" spans="2:4" ht="16" customHeight="1" thickBot="1" x14ac:dyDescent="0.25">
      <c r="B11" s="23" t="s">
        <v>427</v>
      </c>
      <c r="C11" s="45"/>
      <c r="D11" s="181"/>
    </row>
    <row r="12" spans="2:4" ht="17" thickBot="1" x14ac:dyDescent="0.25">
      <c r="B12" s="21" t="s">
        <v>428</v>
      </c>
      <c r="C12" s="30">
        <v>7</v>
      </c>
      <c r="D12" s="172">
        <f>'Consoildated Notes'!C32</f>
        <v>40</v>
      </c>
    </row>
    <row r="13" spans="2:4" ht="17" thickBot="1" x14ac:dyDescent="0.25">
      <c r="B13" s="23" t="s">
        <v>429</v>
      </c>
      <c r="C13" s="45"/>
      <c r="D13" s="171">
        <f>D12+D10+D9</f>
        <v>109</v>
      </c>
    </row>
    <row r="14" spans="2:4" ht="17" thickBot="1" x14ac:dyDescent="0.25">
      <c r="B14" s="23"/>
      <c r="C14" s="30"/>
      <c r="D14" s="171"/>
    </row>
    <row r="15" spans="2:4" ht="17" thickBot="1" x14ac:dyDescent="0.25">
      <c r="B15" s="23" t="s">
        <v>400</v>
      </c>
      <c r="C15" s="45"/>
      <c r="D15" s="181"/>
    </row>
    <row r="16" spans="2:4" ht="17" thickBot="1" x14ac:dyDescent="0.25">
      <c r="B16" s="21" t="s">
        <v>430</v>
      </c>
      <c r="C16" s="30">
        <v>8</v>
      </c>
      <c r="D16" s="172">
        <f>'Consoildated Notes'!C47</f>
        <v>16</v>
      </c>
    </row>
    <row r="17" spans="2:6" ht="17" thickBot="1" x14ac:dyDescent="0.25">
      <c r="B17" s="21" t="s">
        <v>401</v>
      </c>
      <c r="C17" s="30">
        <v>9</v>
      </c>
      <c r="D17" s="172">
        <f>'Consoildated Notes'!C69</f>
        <v>48</v>
      </c>
    </row>
    <row r="18" spans="2:6" ht="20" customHeight="1" thickBot="1" x14ac:dyDescent="0.25">
      <c r="B18" s="21" t="s">
        <v>431</v>
      </c>
      <c r="C18" s="30">
        <v>10</v>
      </c>
      <c r="D18" s="172">
        <f>'Consoildated Notes'!C79</f>
        <v>4</v>
      </c>
    </row>
    <row r="19" spans="2:6" ht="20" customHeight="1" thickBot="1" x14ac:dyDescent="0.25">
      <c r="B19" s="21" t="s">
        <v>432</v>
      </c>
      <c r="C19" s="30">
        <v>11</v>
      </c>
      <c r="D19" s="172">
        <f>'Consoildated Notes'!C88</f>
        <v>14.2</v>
      </c>
    </row>
    <row r="20" spans="2:6" ht="17" thickBot="1" x14ac:dyDescent="0.25">
      <c r="B20" s="21" t="s">
        <v>143</v>
      </c>
      <c r="C20" s="30">
        <v>12</v>
      </c>
      <c r="D20" s="172">
        <f>'Consoildated Notes'!C100</f>
        <v>6</v>
      </c>
    </row>
    <row r="21" spans="2:6" ht="17" thickBot="1" x14ac:dyDescent="0.25">
      <c r="B21" s="21" t="s">
        <v>433</v>
      </c>
      <c r="C21" s="30">
        <v>13</v>
      </c>
      <c r="D21" s="172">
        <f>'Consoildated Notes'!C111</f>
        <v>5</v>
      </c>
    </row>
    <row r="22" spans="2:6" ht="17" thickBot="1" x14ac:dyDescent="0.25">
      <c r="B22" s="138" t="s">
        <v>145</v>
      </c>
      <c r="C22" s="68">
        <v>14</v>
      </c>
      <c r="D22" s="170">
        <f>'Consoildated Notes'!C122</f>
        <v>4</v>
      </c>
    </row>
    <row r="23" spans="2:6" ht="17" thickBot="1" x14ac:dyDescent="0.25">
      <c r="B23" s="23" t="s">
        <v>434</v>
      </c>
      <c r="C23" s="45"/>
      <c r="D23" s="171">
        <f>SUM(D16:D22)</f>
        <v>97.2</v>
      </c>
      <c r="F23" s="175"/>
    </row>
    <row r="24" spans="2:6" ht="17" thickBot="1" x14ac:dyDescent="0.25">
      <c r="B24" s="21" t="s">
        <v>435</v>
      </c>
      <c r="C24" s="30">
        <v>15</v>
      </c>
      <c r="D24" s="172">
        <f>'Consoildated Notes'!C131</f>
        <v>12</v>
      </c>
    </row>
    <row r="25" spans="2:6" ht="18" customHeight="1" thickBot="1" x14ac:dyDescent="0.25">
      <c r="B25" s="67" t="s">
        <v>436</v>
      </c>
      <c r="C25" s="30">
        <v>16</v>
      </c>
      <c r="D25" s="172">
        <f>'Consoildated Notes'!C139</f>
        <v>6</v>
      </c>
    </row>
    <row r="26" spans="2:6" ht="15" customHeight="1" thickBot="1" x14ac:dyDescent="0.25">
      <c r="B26" s="21" t="s">
        <v>437</v>
      </c>
      <c r="C26" s="30">
        <v>17</v>
      </c>
      <c r="D26" s="172">
        <f>'Consoildated Notes'!C146</f>
        <v>5</v>
      </c>
    </row>
    <row r="27" spans="2:6" ht="17" thickBot="1" x14ac:dyDescent="0.25">
      <c r="B27" s="21" t="s">
        <v>255</v>
      </c>
      <c r="C27" s="30">
        <v>18</v>
      </c>
      <c r="D27" s="172">
        <f>'Consoildated Notes'!C154</f>
        <v>0</v>
      </c>
    </row>
    <row r="28" spans="2:6" ht="17" thickBot="1" x14ac:dyDescent="0.25">
      <c r="B28" s="23" t="s">
        <v>438</v>
      </c>
      <c r="C28" s="30"/>
      <c r="D28" s="171">
        <f>D13-D23+D27+D25+D24+D26</f>
        <v>34.799999999999997</v>
      </c>
    </row>
    <row r="29" spans="2:6" ht="17" thickBot="1" x14ac:dyDescent="0.25">
      <c r="B29" s="21" t="s">
        <v>150</v>
      </c>
      <c r="C29" s="30">
        <v>19</v>
      </c>
      <c r="D29" s="171">
        <f>-'Consoildated Notes'!C164</f>
        <v>-8</v>
      </c>
    </row>
    <row r="30" spans="2:6" ht="17" thickBot="1" x14ac:dyDescent="0.25">
      <c r="B30" s="23" t="s">
        <v>439</v>
      </c>
      <c r="C30" s="22"/>
      <c r="D30" s="171">
        <f>D28+D29</f>
        <v>26.799999999999997</v>
      </c>
    </row>
  </sheetData>
  <mergeCells count="2">
    <mergeCell ref="B5:B6"/>
    <mergeCell ref="C5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91FF6-CB2D-8B44-BAAC-03D2B7E140D6}">
  <dimension ref="B2:G61"/>
  <sheetViews>
    <sheetView topLeftCell="A43" workbookViewId="0">
      <selection activeCell="H56" sqref="H56"/>
    </sheetView>
  </sheetViews>
  <sheetFormatPr baseColWidth="10" defaultRowHeight="16" x14ac:dyDescent="0.2"/>
  <cols>
    <col min="2" max="2" width="37.6640625" bestFit="1" customWidth="1"/>
    <col min="3" max="3" width="12.1640625" customWidth="1"/>
    <col min="4" max="5" width="17.33203125" customWidth="1"/>
  </cols>
  <sheetData>
    <row r="2" spans="2:5" x14ac:dyDescent="0.2">
      <c r="B2" s="177" t="s">
        <v>557</v>
      </c>
    </row>
    <row r="4" spans="2:5" ht="17" thickBot="1" x14ac:dyDescent="0.25"/>
    <row r="5" spans="2:5" x14ac:dyDescent="0.2">
      <c r="B5" s="186" t="s">
        <v>19</v>
      </c>
      <c r="C5" s="188" t="s">
        <v>399</v>
      </c>
      <c r="D5" s="190" t="s">
        <v>440</v>
      </c>
      <c r="E5" s="3" t="s">
        <v>93</v>
      </c>
    </row>
    <row r="6" spans="2:5" ht="24" customHeight="1" thickBot="1" x14ac:dyDescent="0.25">
      <c r="B6" s="187"/>
      <c r="C6" s="189"/>
      <c r="D6" s="191"/>
      <c r="E6" s="32" t="s">
        <v>94</v>
      </c>
    </row>
    <row r="7" spans="2:5" ht="17" thickBot="1" x14ac:dyDescent="0.25">
      <c r="B7" s="19"/>
      <c r="C7" s="123"/>
      <c r="D7" s="29" t="s">
        <v>6</v>
      </c>
      <c r="E7" s="29" t="s">
        <v>6</v>
      </c>
    </row>
    <row r="8" spans="2:5" ht="17" thickBot="1" x14ac:dyDescent="0.25">
      <c r="B8" s="23" t="s">
        <v>441</v>
      </c>
      <c r="C8" s="45"/>
      <c r="D8" s="45"/>
      <c r="E8" s="45"/>
    </row>
    <row r="9" spans="2:5" ht="17" thickBot="1" x14ac:dyDescent="0.25">
      <c r="B9" s="23" t="s">
        <v>442</v>
      </c>
      <c r="C9" s="45"/>
      <c r="D9" s="45"/>
      <c r="E9" s="45"/>
    </row>
    <row r="10" spans="2:5" ht="17" thickBot="1" x14ac:dyDescent="0.25">
      <c r="B10" s="21" t="s">
        <v>443</v>
      </c>
      <c r="C10" s="30">
        <v>20</v>
      </c>
      <c r="D10" s="172">
        <f>'Consoildated Notes'!C175</f>
        <v>33.9</v>
      </c>
      <c r="E10" s="172">
        <f>'Consoildated Notes'!D175</f>
        <v>7.5</v>
      </c>
    </row>
    <row r="11" spans="2:5" ht="17" thickBot="1" x14ac:dyDescent="0.25">
      <c r="B11" s="21" t="s">
        <v>153</v>
      </c>
      <c r="C11" s="30" t="s">
        <v>444</v>
      </c>
      <c r="D11" s="172">
        <f>'Consoildated Notes'!C203</f>
        <v>11.5</v>
      </c>
      <c r="E11" s="172">
        <f>'Consoildated Notes'!D203</f>
        <v>2.9</v>
      </c>
    </row>
    <row r="12" spans="2:5" ht="17" thickBot="1" x14ac:dyDescent="0.25">
      <c r="B12" s="67" t="s">
        <v>154</v>
      </c>
      <c r="C12" s="30">
        <v>22</v>
      </c>
      <c r="D12" s="172">
        <f>'Consoildated Notes'!C221</f>
        <v>2.4</v>
      </c>
      <c r="E12" s="172">
        <f>'Consoildated Notes'!D221</f>
        <v>0.8</v>
      </c>
    </row>
    <row r="13" spans="2:5" ht="17" thickBot="1" x14ac:dyDescent="0.25">
      <c r="B13" s="21" t="s">
        <v>158</v>
      </c>
      <c r="C13" s="30">
        <v>23</v>
      </c>
      <c r="D13" s="172">
        <f>'Consoildated Notes'!C239</f>
        <v>4.5</v>
      </c>
      <c r="E13" s="172">
        <f>'Consoildated Notes'!D239</f>
        <v>2.5</v>
      </c>
    </row>
    <row r="14" spans="2:5" ht="17" thickBot="1" x14ac:dyDescent="0.25">
      <c r="B14" s="21" t="s">
        <v>445</v>
      </c>
      <c r="C14" s="30">
        <v>24</v>
      </c>
      <c r="D14" s="172">
        <f>'Consoildated Notes'!C260</f>
        <v>5</v>
      </c>
      <c r="E14" s="172">
        <f>'Consoildated Notes'!D260</f>
        <v>2</v>
      </c>
    </row>
    <row r="15" spans="2:5" ht="17" thickBot="1" x14ac:dyDescent="0.25">
      <c r="B15" s="23" t="s">
        <v>446</v>
      </c>
      <c r="C15" s="45"/>
      <c r="D15" s="171">
        <f>SUM(D10:D14)</f>
        <v>57.3</v>
      </c>
      <c r="E15" s="171">
        <f>SUM(E10:E14)</f>
        <v>15.700000000000001</v>
      </c>
    </row>
    <row r="16" spans="2:5" ht="17" thickBot="1" x14ac:dyDescent="0.25">
      <c r="B16" s="23"/>
      <c r="C16" s="30"/>
      <c r="D16" s="171"/>
      <c r="E16" s="171"/>
    </row>
    <row r="17" spans="2:5" ht="17" thickBot="1" x14ac:dyDescent="0.25">
      <c r="B17" s="23" t="s">
        <v>447</v>
      </c>
      <c r="C17" s="45"/>
      <c r="D17" s="181"/>
      <c r="E17" s="181"/>
    </row>
    <row r="18" spans="2:5" ht="17" thickBot="1" x14ac:dyDescent="0.25">
      <c r="B18" s="21" t="s">
        <v>153</v>
      </c>
      <c r="C18" s="30" t="s">
        <v>448</v>
      </c>
      <c r="D18" s="172">
        <f>'Consoildated Notes'!C202</f>
        <v>5.5</v>
      </c>
      <c r="E18" s="172">
        <f>'Consoildated Notes'!D202</f>
        <v>0.9</v>
      </c>
    </row>
    <row r="19" spans="2:5" ht="17" thickBot="1" x14ac:dyDescent="0.25">
      <c r="B19" s="21" t="s">
        <v>449</v>
      </c>
      <c r="C19" s="30">
        <v>24</v>
      </c>
      <c r="D19" s="172">
        <f>'Consoildated Notes'!C261</f>
        <v>5</v>
      </c>
      <c r="E19" s="172">
        <f>'Consoildated Notes'!D261</f>
        <v>2.5</v>
      </c>
    </row>
    <row r="20" spans="2:5" ht="17" thickBot="1" x14ac:dyDescent="0.25">
      <c r="B20" s="21" t="s">
        <v>85</v>
      </c>
      <c r="C20" s="30">
        <v>25</v>
      </c>
      <c r="D20" s="172">
        <f>'Consoildated Notes'!L303</f>
        <v>122</v>
      </c>
      <c r="E20" s="172">
        <f>'Consoildated Notes'!L302</f>
        <v>129</v>
      </c>
    </row>
    <row r="21" spans="2:5" ht="17" thickBot="1" x14ac:dyDescent="0.25">
      <c r="B21" s="138" t="s">
        <v>450</v>
      </c>
      <c r="C21" s="33">
        <v>26</v>
      </c>
      <c r="D21" s="182">
        <f>'Consoildated Notes'!F339</f>
        <v>5</v>
      </c>
      <c r="E21" s="182">
        <f>'Consoildated Notes'!F329-'Consoildated Notes'!F334</f>
        <v>7</v>
      </c>
    </row>
    <row r="22" spans="2:5" ht="17" thickBot="1" x14ac:dyDescent="0.25">
      <c r="B22" s="21" t="s">
        <v>451</v>
      </c>
      <c r="C22" s="30">
        <v>27</v>
      </c>
      <c r="D22" s="172">
        <f>'Consoildated Notes'!C358</f>
        <v>12.4</v>
      </c>
      <c r="E22" s="172">
        <f>'Consoildated Notes'!C345-'Consoildated Notes'!C353</f>
        <v>12</v>
      </c>
    </row>
    <row r="23" spans="2:5" ht="17" thickBot="1" x14ac:dyDescent="0.25">
      <c r="B23" s="21" t="s">
        <v>452</v>
      </c>
      <c r="C23" s="30">
        <v>28</v>
      </c>
      <c r="D23" s="172">
        <f>'Consoildated Notes'!C369</f>
        <v>7.5</v>
      </c>
      <c r="E23" s="172">
        <f>'Consoildated Notes'!C364</f>
        <v>8</v>
      </c>
    </row>
    <row r="24" spans="2:5" ht="17" thickBot="1" x14ac:dyDescent="0.25">
      <c r="B24" s="21" t="s">
        <v>453</v>
      </c>
      <c r="C24" s="30">
        <v>29</v>
      </c>
      <c r="D24" s="172">
        <f>'Consoildated Notes'!C379</f>
        <v>0</v>
      </c>
      <c r="E24" s="172">
        <f>'Consoildated Notes'!D379</f>
        <v>0</v>
      </c>
    </row>
    <row r="25" spans="2:5" ht="17" thickBot="1" x14ac:dyDescent="0.25">
      <c r="B25" s="21" t="s">
        <v>418</v>
      </c>
      <c r="C25" s="30">
        <v>30</v>
      </c>
      <c r="D25" s="172">
        <f>'Consoildated Notes'!F393</f>
        <v>32</v>
      </c>
      <c r="E25" s="172">
        <f>'Consoildated Notes'!F385-'Consoildated Notes'!F389</f>
        <v>41</v>
      </c>
    </row>
    <row r="26" spans="2:5" ht="17" thickBot="1" x14ac:dyDescent="0.25">
      <c r="B26" s="23" t="s">
        <v>454</v>
      </c>
      <c r="C26" s="30"/>
      <c r="D26" s="171">
        <f>SUM(D18:D25)</f>
        <v>189.4</v>
      </c>
      <c r="E26" s="171">
        <f>SUM(E18:E25)</f>
        <v>200.4</v>
      </c>
    </row>
    <row r="27" spans="2:5" ht="17" thickBot="1" x14ac:dyDescent="0.25">
      <c r="B27" s="23"/>
      <c r="C27" s="30"/>
      <c r="D27" s="171"/>
      <c r="E27" s="171"/>
    </row>
    <row r="28" spans="2:5" ht="17" thickBot="1" x14ac:dyDescent="0.25">
      <c r="B28" s="23" t="s">
        <v>455</v>
      </c>
      <c r="C28" s="45"/>
      <c r="D28" s="171">
        <f>D15+D26</f>
        <v>246.7</v>
      </c>
      <c r="E28" s="171">
        <f>E15+E26</f>
        <v>216.1</v>
      </c>
    </row>
    <row r="29" spans="2:5" ht="17" thickBot="1" x14ac:dyDescent="0.25">
      <c r="B29" s="23"/>
      <c r="C29" s="30"/>
      <c r="D29" s="171"/>
      <c r="E29" s="171"/>
    </row>
    <row r="30" spans="2:5" ht="17" thickBot="1" x14ac:dyDescent="0.25">
      <c r="B30" s="23" t="s">
        <v>456</v>
      </c>
      <c r="C30" s="45"/>
      <c r="D30" s="181"/>
      <c r="E30" s="181"/>
    </row>
    <row r="31" spans="2:5" ht="17" thickBot="1" x14ac:dyDescent="0.25">
      <c r="B31" s="23" t="s">
        <v>457</v>
      </c>
      <c r="C31" s="45"/>
      <c r="D31" s="181"/>
      <c r="E31" s="181"/>
    </row>
    <row r="32" spans="2:5" ht="17" thickBot="1" x14ac:dyDescent="0.25">
      <c r="B32" s="21" t="s">
        <v>419</v>
      </c>
      <c r="C32" s="30">
        <v>31</v>
      </c>
      <c r="D32" s="172">
        <f>'Consoildated Notes'!C404</f>
        <v>8</v>
      </c>
      <c r="E32" s="172">
        <f>'Consoildated Notes'!D404</f>
        <v>5</v>
      </c>
    </row>
    <row r="33" spans="2:5" ht="17" thickBot="1" x14ac:dyDescent="0.25">
      <c r="B33" s="21" t="s">
        <v>458</v>
      </c>
      <c r="C33" s="30">
        <v>32</v>
      </c>
      <c r="D33" s="172">
        <f>'Consoildated Notes'!C413</f>
        <v>1</v>
      </c>
      <c r="E33" s="172">
        <f>'Consoildated Notes'!D413</f>
        <v>1</v>
      </c>
    </row>
    <row r="34" spans="2:5" ht="17" thickBot="1" x14ac:dyDescent="0.25">
      <c r="B34" s="21" t="s">
        <v>459</v>
      </c>
      <c r="C34" s="30">
        <v>33</v>
      </c>
      <c r="D34" s="172">
        <f>'Consoildated Notes'!F425</f>
        <v>2.1</v>
      </c>
      <c r="E34" s="172">
        <f>'Consoildated Notes'!J425</f>
        <v>0</v>
      </c>
    </row>
    <row r="35" spans="2:5" ht="17" thickBot="1" x14ac:dyDescent="0.25">
      <c r="B35" s="21" t="s">
        <v>422</v>
      </c>
      <c r="C35" s="30">
        <v>34</v>
      </c>
      <c r="D35" s="172">
        <f>'Consoildated Notes'!C440</f>
        <v>1</v>
      </c>
      <c r="E35" s="172">
        <f>'Consoildated Notes'!D440</f>
        <v>0.9</v>
      </c>
    </row>
    <row r="36" spans="2:5" ht="17" thickBot="1" x14ac:dyDescent="0.25">
      <c r="B36" s="21" t="s">
        <v>409</v>
      </c>
      <c r="C36" s="30">
        <v>35</v>
      </c>
      <c r="D36" s="172">
        <f>'Consoildated Notes'!C468</f>
        <v>0</v>
      </c>
      <c r="E36" s="172">
        <f>'Consoildated Notes'!D468</f>
        <v>0</v>
      </c>
    </row>
    <row r="37" spans="2:5" ht="17" thickBot="1" x14ac:dyDescent="0.25">
      <c r="B37" s="21" t="s">
        <v>460</v>
      </c>
      <c r="C37" s="30">
        <v>36</v>
      </c>
      <c r="D37" s="172">
        <f>'Consoildated Notes'!F475</f>
        <v>2.6</v>
      </c>
      <c r="E37" s="172">
        <f>'Consoildated Notes'!G475</f>
        <v>1.5</v>
      </c>
    </row>
    <row r="38" spans="2:5" ht="17" thickBot="1" x14ac:dyDescent="0.25">
      <c r="B38" s="21" t="s">
        <v>461</v>
      </c>
      <c r="C38" s="30">
        <v>37</v>
      </c>
      <c r="D38" s="172">
        <f>'Consoildated Notes'!C549</f>
        <v>9</v>
      </c>
      <c r="E38" s="172">
        <f>'Consoildated Notes'!D549</f>
        <v>8</v>
      </c>
    </row>
    <row r="39" spans="2:5" ht="17" thickBot="1" x14ac:dyDescent="0.25">
      <c r="B39" s="23" t="s">
        <v>462</v>
      </c>
      <c r="C39" s="45"/>
      <c r="D39" s="171">
        <f>SUM(D32:D38)</f>
        <v>23.7</v>
      </c>
      <c r="E39" s="171">
        <f>SUM(E32:E38)</f>
        <v>16.399999999999999</v>
      </c>
    </row>
    <row r="40" spans="2:5" ht="17" thickBot="1" x14ac:dyDescent="0.25">
      <c r="B40" s="21"/>
      <c r="C40" s="30"/>
      <c r="D40" s="171"/>
      <c r="E40" s="171"/>
    </row>
    <row r="41" spans="2:5" ht="17" thickBot="1" x14ac:dyDescent="0.25">
      <c r="B41" s="23" t="s">
        <v>463</v>
      </c>
      <c r="C41" s="45"/>
      <c r="D41" s="181"/>
      <c r="E41" s="181"/>
    </row>
    <row r="42" spans="2:5" ht="17" thickBot="1" x14ac:dyDescent="0.25">
      <c r="B42" s="21" t="s">
        <v>284</v>
      </c>
      <c r="C42" s="30">
        <v>33</v>
      </c>
      <c r="D42" s="172">
        <f>'Consoildated Notes'!F426</f>
        <v>2.4</v>
      </c>
      <c r="E42" s="172">
        <f>'Consoildated Notes'!J426</f>
        <v>0</v>
      </c>
    </row>
    <row r="43" spans="2:5" ht="17" thickBot="1" x14ac:dyDescent="0.25">
      <c r="B43" s="21" t="s">
        <v>422</v>
      </c>
      <c r="C43" s="30">
        <v>34</v>
      </c>
      <c r="D43" s="172">
        <f>'Consoildated Notes'!C441</f>
        <v>1.2</v>
      </c>
      <c r="E43" s="172">
        <f>'Consoildated Notes'!D441</f>
        <v>1.1000000000000001</v>
      </c>
    </row>
    <row r="44" spans="2:5" ht="17" thickBot="1" x14ac:dyDescent="0.25">
      <c r="B44" s="21" t="s">
        <v>409</v>
      </c>
      <c r="C44" s="30">
        <v>35</v>
      </c>
      <c r="D44" s="172">
        <f>'Consoildated Notes'!C469</f>
        <v>0</v>
      </c>
      <c r="E44" s="172">
        <f>'Consoildated Notes'!D469</f>
        <v>0</v>
      </c>
    </row>
    <row r="45" spans="2:5" ht="17" thickBot="1" x14ac:dyDescent="0.25">
      <c r="B45" s="21" t="s">
        <v>464</v>
      </c>
      <c r="C45" s="30">
        <v>36</v>
      </c>
      <c r="D45" s="172">
        <f>'Consoildated Notes'!F476</f>
        <v>2</v>
      </c>
      <c r="E45" s="172">
        <f>'Consoildated Notes'!G476</f>
        <v>2.5</v>
      </c>
    </row>
    <row r="46" spans="2:5" ht="17" thickBot="1" x14ac:dyDescent="0.25">
      <c r="B46" s="21" t="s">
        <v>465</v>
      </c>
      <c r="C46" s="30">
        <v>37</v>
      </c>
      <c r="D46" s="172">
        <f>'Consoildated Notes'!C550</f>
        <v>11</v>
      </c>
      <c r="E46" s="172">
        <f>'Consoildated Notes'!D550</f>
        <v>12</v>
      </c>
    </row>
    <row r="47" spans="2:5" ht="17" thickBot="1" x14ac:dyDescent="0.25">
      <c r="B47" s="21" t="s">
        <v>466</v>
      </c>
      <c r="C47" s="30">
        <v>38</v>
      </c>
      <c r="D47" s="172">
        <f>'Consoildated Notes'!C562</f>
        <v>0</v>
      </c>
      <c r="E47" s="172">
        <f>'Consoildated Notes'!D562</f>
        <v>0</v>
      </c>
    </row>
    <row r="48" spans="2:5" ht="17" thickBot="1" x14ac:dyDescent="0.25">
      <c r="B48" s="23" t="s">
        <v>467</v>
      </c>
      <c r="C48" s="45"/>
      <c r="D48" s="171">
        <f>SUM(D42:D47)</f>
        <v>16.600000000000001</v>
      </c>
      <c r="E48" s="171">
        <f>SUM(E42:E47)</f>
        <v>15.6</v>
      </c>
    </row>
    <row r="49" spans="2:7" ht="17" thickBot="1" x14ac:dyDescent="0.25">
      <c r="B49" s="23" t="s">
        <v>468</v>
      </c>
      <c r="C49" s="45"/>
      <c r="D49" s="171">
        <f>D48+D39</f>
        <v>40.299999999999997</v>
      </c>
      <c r="E49" s="171">
        <f>E48+E39</f>
        <v>32</v>
      </c>
    </row>
    <row r="50" spans="2:7" ht="17" thickBot="1" x14ac:dyDescent="0.25">
      <c r="B50" s="23"/>
      <c r="C50" s="30"/>
      <c r="D50" s="171"/>
      <c r="E50" s="171"/>
    </row>
    <row r="51" spans="2:7" ht="17" thickBot="1" x14ac:dyDescent="0.25">
      <c r="B51" s="23" t="s">
        <v>469</v>
      </c>
      <c r="C51" s="45"/>
      <c r="D51" s="171">
        <f>D28-D49</f>
        <v>206.39999999999998</v>
      </c>
      <c r="E51" s="171">
        <f>E28-E49</f>
        <v>184.1</v>
      </c>
    </row>
    <row r="52" spans="2:7" ht="17" thickBot="1" x14ac:dyDescent="0.25">
      <c r="B52" s="23"/>
      <c r="C52" s="30"/>
      <c r="D52" s="171"/>
      <c r="E52" s="171"/>
    </row>
    <row r="53" spans="2:7" ht="17" thickBot="1" x14ac:dyDescent="0.25">
      <c r="B53" s="23" t="s">
        <v>470</v>
      </c>
      <c r="C53" s="30"/>
      <c r="D53" s="171"/>
      <c r="E53" s="171"/>
    </row>
    <row r="54" spans="2:7" ht="17" thickBot="1" x14ac:dyDescent="0.25">
      <c r="B54" s="21" t="s">
        <v>471</v>
      </c>
      <c r="C54" s="45"/>
      <c r="D54" s="172">
        <v>0</v>
      </c>
      <c r="E54" s="172">
        <v>0</v>
      </c>
    </row>
    <row r="55" spans="2:7" ht="17" thickBot="1" x14ac:dyDescent="0.25">
      <c r="B55" s="21" t="s">
        <v>472</v>
      </c>
      <c r="C55" s="45"/>
      <c r="D55" s="172">
        <f>'Statement of Net Asset'!C15</f>
        <v>204.89999999999998</v>
      </c>
      <c r="E55" s="172">
        <f>'Statement of Net Asset'!F10</f>
        <v>184.1</v>
      </c>
    </row>
    <row r="56" spans="2:7" ht="17" thickBot="1" x14ac:dyDescent="0.25">
      <c r="B56" s="21" t="s">
        <v>473</v>
      </c>
      <c r="C56" s="45"/>
      <c r="D56" s="172">
        <f>'Statement of Net Asset'!F13</f>
        <v>1.5</v>
      </c>
      <c r="E56" s="172">
        <v>0</v>
      </c>
    </row>
    <row r="57" spans="2:7" ht="17" thickBot="1" x14ac:dyDescent="0.25">
      <c r="B57" s="23" t="s">
        <v>474</v>
      </c>
      <c r="C57" s="45"/>
      <c r="D57" s="171">
        <f>SUM(D54:D56)</f>
        <v>206.39999999999998</v>
      </c>
      <c r="E57" s="171">
        <f>SUM(E54:E56)</f>
        <v>184.1</v>
      </c>
    </row>
    <row r="60" spans="2:7" x14ac:dyDescent="0.2">
      <c r="F60" s="240"/>
      <c r="G60" s="240"/>
    </row>
    <row r="61" spans="2:7" x14ac:dyDescent="0.2">
      <c r="D61" s="239">
        <f>D51-D57</f>
        <v>0</v>
      </c>
    </row>
  </sheetData>
  <mergeCells count="3">
    <mergeCell ref="B5:B6"/>
    <mergeCell ref="C5:C6"/>
    <mergeCell ref="D5:D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3A293-291D-4B40-8CAF-68FCEA60AAFA}">
  <dimension ref="B3:F20"/>
  <sheetViews>
    <sheetView workbookViewId="0">
      <selection activeCell="G18" sqref="G18"/>
    </sheetView>
  </sheetViews>
  <sheetFormatPr baseColWidth="10" defaultRowHeight="16" x14ac:dyDescent="0.2"/>
  <cols>
    <col min="2" max="2" width="40" customWidth="1"/>
  </cols>
  <sheetData>
    <row r="3" spans="2:6" x14ac:dyDescent="0.2">
      <c r="B3" s="177" t="s">
        <v>558</v>
      </c>
    </row>
    <row r="5" spans="2:6" ht="17" thickBot="1" x14ac:dyDescent="0.25"/>
    <row r="6" spans="2:6" ht="31" thickBot="1" x14ac:dyDescent="0.25">
      <c r="B6" s="110" t="s">
        <v>19</v>
      </c>
      <c r="C6" s="48" t="s">
        <v>472</v>
      </c>
      <c r="D6" s="48" t="s">
        <v>471</v>
      </c>
      <c r="E6" s="48" t="s">
        <v>473</v>
      </c>
      <c r="F6" s="48" t="s">
        <v>11</v>
      </c>
    </row>
    <row r="7" spans="2:6" ht="17" thickBot="1" x14ac:dyDescent="0.25">
      <c r="B7" s="23"/>
      <c r="C7" s="31"/>
      <c r="D7" s="9"/>
      <c r="E7" s="9"/>
      <c r="F7" s="9"/>
    </row>
    <row r="8" spans="2:6" ht="20" thickBot="1" x14ac:dyDescent="0.25">
      <c r="B8" s="139" t="s">
        <v>475</v>
      </c>
      <c r="C8" s="168">
        <v>190</v>
      </c>
      <c r="D8" s="169"/>
      <c r="E8" s="169"/>
      <c r="F8" s="169">
        <f>SUM(C8:E8)</f>
        <v>190</v>
      </c>
    </row>
    <row r="9" spans="2:6" ht="18" thickBot="1" x14ac:dyDescent="0.25">
      <c r="B9" s="140" t="s">
        <v>476</v>
      </c>
      <c r="C9" s="170">
        <v>-5.9</v>
      </c>
      <c r="D9" s="169"/>
      <c r="E9" s="169"/>
      <c r="F9" s="169">
        <f>SUM(C9:E9)</f>
        <v>-5.9</v>
      </c>
    </row>
    <row r="10" spans="2:6" ht="17" thickBot="1" x14ac:dyDescent="0.25">
      <c r="B10" s="23" t="s">
        <v>477</v>
      </c>
      <c r="C10" s="171">
        <f>SUM(C8:C9)</f>
        <v>184.1</v>
      </c>
      <c r="D10" s="171">
        <f t="shared" ref="D10:E10" si="0">SUM(D8:D9)</f>
        <v>0</v>
      </c>
      <c r="E10" s="171"/>
      <c r="F10" s="169">
        <f>SUM(C10:E10)</f>
        <v>184.1</v>
      </c>
    </row>
    <row r="11" spans="2:6" ht="17" thickBot="1" x14ac:dyDescent="0.25">
      <c r="B11" s="21" t="s">
        <v>478</v>
      </c>
      <c r="C11" s="172">
        <f>'Statement of Fin Performance'!D30</f>
        <v>26.799999999999997</v>
      </c>
      <c r="D11" s="173"/>
      <c r="E11" s="173"/>
      <c r="F11" s="169">
        <f t="shared" ref="F11:F14" si="1">SUM(C11:E11)</f>
        <v>26.799999999999997</v>
      </c>
    </row>
    <row r="12" spans="2:6" ht="17" thickBot="1" x14ac:dyDescent="0.25">
      <c r="B12" s="141" t="s">
        <v>479</v>
      </c>
      <c r="C12" s="170">
        <v>-6</v>
      </c>
      <c r="D12" s="174"/>
      <c r="E12" s="174"/>
      <c r="F12" s="169">
        <f t="shared" si="1"/>
        <v>-6</v>
      </c>
    </row>
    <row r="13" spans="2:6" ht="17" thickBot="1" x14ac:dyDescent="0.25">
      <c r="B13" s="21" t="s">
        <v>480</v>
      </c>
      <c r="C13" s="172"/>
      <c r="D13" s="173">
        <v>0</v>
      </c>
      <c r="E13" s="173">
        <v>1.5</v>
      </c>
      <c r="F13" s="169">
        <f t="shared" si="1"/>
        <v>1.5</v>
      </c>
    </row>
    <row r="14" spans="2:6" ht="17" thickBot="1" x14ac:dyDescent="0.25">
      <c r="B14" s="141" t="s">
        <v>481</v>
      </c>
      <c r="C14" s="170"/>
      <c r="D14" s="174">
        <v>0</v>
      </c>
      <c r="E14" s="174">
        <v>0</v>
      </c>
      <c r="F14" s="169">
        <f t="shared" si="1"/>
        <v>0</v>
      </c>
    </row>
    <row r="15" spans="2:6" ht="17" thickBot="1" x14ac:dyDescent="0.25">
      <c r="B15" s="23" t="s">
        <v>482</v>
      </c>
      <c r="C15" s="171">
        <f>SUM(C10:C14)</f>
        <v>204.89999999999998</v>
      </c>
      <c r="D15" s="171">
        <f t="shared" ref="D15:F15" si="2">SUM(D10:D14)</f>
        <v>0</v>
      </c>
      <c r="E15" s="171">
        <f t="shared" si="2"/>
        <v>1.5</v>
      </c>
      <c r="F15" s="171">
        <f>SUM(F10:F14)</f>
        <v>206.39999999999998</v>
      </c>
    </row>
    <row r="20" spans="5:5" x14ac:dyDescent="0.2">
      <c r="E20" s="24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01091-4728-0A4D-A320-E9A97C4D4FFD}">
  <dimension ref="B2:D44"/>
  <sheetViews>
    <sheetView topLeftCell="A27" workbookViewId="0">
      <selection activeCell="D49" sqref="D49"/>
    </sheetView>
  </sheetViews>
  <sheetFormatPr baseColWidth="10" defaultRowHeight="16" x14ac:dyDescent="0.2"/>
  <cols>
    <col min="2" max="2" width="34.5" customWidth="1"/>
    <col min="4" max="4" width="26.5" customWidth="1"/>
  </cols>
  <sheetData>
    <row r="2" spans="2:4" x14ac:dyDescent="0.2">
      <c r="B2" s="167" t="s">
        <v>559</v>
      </c>
    </row>
    <row r="4" spans="2:4" ht="17" thickBot="1" x14ac:dyDescent="0.25"/>
    <row r="5" spans="2:4" ht="42" customHeight="1" thickBot="1" x14ac:dyDescent="0.25">
      <c r="B5" s="46" t="s">
        <v>19</v>
      </c>
      <c r="C5" s="142" t="s">
        <v>399</v>
      </c>
      <c r="D5" s="81" t="s">
        <v>483</v>
      </c>
    </row>
    <row r="6" spans="2:4" ht="17" thickBot="1" x14ac:dyDescent="0.25">
      <c r="B6" s="19"/>
      <c r="C6" s="123"/>
      <c r="D6" s="34" t="s">
        <v>6</v>
      </c>
    </row>
    <row r="7" spans="2:4" ht="17" thickBot="1" x14ac:dyDescent="0.25">
      <c r="B7" s="23" t="s">
        <v>484</v>
      </c>
      <c r="C7" s="45"/>
      <c r="D7" s="7"/>
    </row>
    <row r="8" spans="2:4" ht="17" thickBot="1" x14ac:dyDescent="0.25">
      <c r="B8" s="23" t="s">
        <v>485</v>
      </c>
      <c r="C8" s="45"/>
      <c r="D8" s="7"/>
    </row>
    <row r="9" spans="2:4" ht="17" thickBot="1" x14ac:dyDescent="0.25">
      <c r="B9" s="21" t="s">
        <v>17</v>
      </c>
      <c r="C9" s="30"/>
      <c r="D9" s="14">
        <f>'Consoildated Notes'!E12-'Consoildated Notes'!C221</f>
        <v>44.1</v>
      </c>
    </row>
    <row r="10" spans="2:4" ht="17" thickBot="1" x14ac:dyDescent="0.25">
      <c r="B10" s="21" t="s">
        <v>426</v>
      </c>
      <c r="C10" s="30"/>
      <c r="D10" s="14">
        <f>'Statement of Fin Performance'!D10-'Consoildated Notes'!C203</f>
        <v>12.5</v>
      </c>
    </row>
    <row r="11" spans="2:4" ht="17" thickBot="1" x14ac:dyDescent="0.25">
      <c r="B11" s="21" t="s">
        <v>428</v>
      </c>
      <c r="C11" s="30"/>
      <c r="D11" s="14">
        <f>'Statement of Fin Performance'!D12+'Consoildated Notes'!C413</f>
        <v>41</v>
      </c>
    </row>
    <row r="12" spans="2:4" ht="17" thickBot="1" x14ac:dyDescent="0.25">
      <c r="B12" s="23" t="s">
        <v>486</v>
      </c>
      <c r="C12" s="45"/>
      <c r="D12" s="166">
        <f>SUM(D9:D11)</f>
        <v>97.6</v>
      </c>
    </row>
    <row r="13" spans="2:4" ht="17" thickBot="1" x14ac:dyDescent="0.25">
      <c r="B13" s="23" t="s">
        <v>487</v>
      </c>
      <c r="C13" s="45"/>
      <c r="D13" s="14"/>
    </row>
    <row r="14" spans="2:4" ht="17" thickBot="1" x14ac:dyDescent="0.25">
      <c r="B14" s="21" t="s">
        <v>430</v>
      </c>
      <c r="C14" s="30"/>
      <c r="D14" s="14">
        <f>'Statement of Fin Performance'!D16-'Consoildated Notes'!C401</f>
        <v>15</v>
      </c>
    </row>
    <row r="15" spans="2:4" ht="17" thickBot="1" x14ac:dyDescent="0.25">
      <c r="B15" s="21" t="s">
        <v>401</v>
      </c>
      <c r="C15" s="30"/>
      <c r="D15" s="14">
        <f>'Statement of Fin Performance'!D17-'Consoildated Notes'!C399-'Consoildated Notes'!C400-'Consoildated Notes'!C402-'Consoildated Notes'!C403-'Consoildated Notes'!C496+6</f>
        <v>46.7</v>
      </c>
    </row>
    <row r="16" spans="2:4" ht="17" thickBot="1" x14ac:dyDescent="0.25">
      <c r="B16" s="21" t="s">
        <v>431</v>
      </c>
      <c r="C16" s="30"/>
      <c r="D16" s="14">
        <f>'Statement of Fin Performance'!D18</f>
        <v>4</v>
      </c>
    </row>
    <row r="17" spans="2:4" ht="17" thickBot="1" x14ac:dyDescent="0.25">
      <c r="B17" s="21" t="s">
        <v>143</v>
      </c>
      <c r="C17" s="30"/>
      <c r="D17" s="14">
        <f>'Statement of Fin Performance'!D20</f>
        <v>6</v>
      </c>
    </row>
    <row r="18" spans="2:4" ht="17" thickBot="1" x14ac:dyDescent="0.25">
      <c r="B18" s="21" t="s">
        <v>433</v>
      </c>
      <c r="C18" s="30"/>
      <c r="D18" s="14">
        <f>'Statement of Fin Performance'!D21</f>
        <v>5</v>
      </c>
    </row>
    <row r="19" spans="2:4" ht="17" thickBot="1" x14ac:dyDescent="0.25">
      <c r="B19" s="138" t="s">
        <v>145</v>
      </c>
      <c r="C19" s="30"/>
      <c r="D19" s="180">
        <f>'Statement of Fin Performance'!D22</f>
        <v>4</v>
      </c>
    </row>
    <row r="20" spans="2:4" ht="17" thickBot="1" x14ac:dyDescent="0.25">
      <c r="B20" s="23" t="s">
        <v>488</v>
      </c>
      <c r="C20" s="45"/>
      <c r="D20" s="166">
        <f>SUM(D14:D19)</f>
        <v>80.7</v>
      </c>
    </row>
    <row r="21" spans="2:4" ht="31" thickBot="1" x14ac:dyDescent="0.25">
      <c r="B21" s="23" t="s">
        <v>489</v>
      </c>
      <c r="C21" s="30">
        <v>39</v>
      </c>
      <c r="D21" s="166">
        <f>D12-D20</f>
        <v>16.899999999999991</v>
      </c>
    </row>
    <row r="22" spans="2:4" ht="17" thickBot="1" x14ac:dyDescent="0.25">
      <c r="B22" s="21"/>
      <c r="C22" s="30"/>
      <c r="D22" s="7"/>
    </row>
    <row r="23" spans="2:4" ht="17" thickBot="1" x14ac:dyDescent="0.25">
      <c r="B23" s="23" t="s">
        <v>490</v>
      </c>
      <c r="C23" s="45"/>
      <c r="D23" s="7"/>
    </row>
    <row r="24" spans="2:4" ht="17" thickBot="1" x14ac:dyDescent="0.25">
      <c r="B24" s="21" t="s">
        <v>491</v>
      </c>
      <c r="C24" s="30"/>
      <c r="D24" s="178">
        <f>-'Consoildated Notes'!L291</f>
        <v>-6</v>
      </c>
    </row>
    <row r="25" spans="2:4" ht="17" thickBot="1" x14ac:dyDescent="0.25">
      <c r="B25" s="21" t="s">
        <v>492</v>
      </c>
      <c r="C25" s="30"/>
      <c r="D25" s="178">
        <f>-'Consoildated Notes'!C346</f>
        <v>-2</v>
      </c>
    </row>
    <row r="26" spans="2:4" ht="17" thickBot="1" x14ac:dyDescent="0.25">
      <c r="B26" s="21" t="s">
        <v>493</v>
      </c>
      <c r="C26" s="45"/>
      <c r="D26" s="178">
        <v>8</v>
      </c>
    </row>
    <row r="27" spans="2:4" ht="17" thickBot="1" x14ac:dyDescent="0.25">
      <c r="B27" s="21" t="s">
        <v>494</v>
      </c>
      <c r="C27" s="30"/>
      <c r="D27" s="178">
        <v>0</v>
      </c>
    </row>
    <row r="28" spans="2:4" ht="17" thickBot="1" x14ac:dyDescent="0.25">
      <c r="B28" s="21" t="s">
        <v>495</v>
      </c>
      <c r="C28" s="45"/>
      <c r="D28" s="178">
        <f>-'Consoildated Notes'!C365</f>
        <v>-1</v>
      </c>
    </row>
    <row r="29" spans="2:4" ht="17" thickBot="1" x14ac:dyDescent="0.25">
      <c r="B29" s="21" t="s">
        <v>496</v>
      </c>
      <c r="C29" s="30"/>
      <c r="D29" s="178">
        <f>-'Consoildated Notes'!C366</f>
        <v>0.5</v>
      </c>
    </row>
    <row r="30" spans="2:4" ht="31" thickBot="1" x14ac:dyDescent="0.25">
      <c r="B30" s="23" t="s">
        <v>497</v>
      </c>
      <c r="C30" s="45"/>
      <c r="D30" s="179">
        <f>SUM(D24:D29)</f>
        <v>-0.5</v>
      </c>
    </row>
    <row r="31" spans="2:4" ht="17" thickBot="1" x14ac:dyDescent="0.25">
      <c r="B31" s="23"/>
      <c r="C31" s="30"/>
      <c r="D31" s="9"/>
    </row>
    <row r="32" spans="2:4" ht="17" thickBot="1" x14ac:dyDescent="0.25">
      <c r="B32" s="23" t="s">
        <v>498</v>
      </c>
      <c r="C32" s="45"/>
      <c r="D32" s="7"/>
    </row>
    <row r="33" spans="2:4" ht="17" thickBot="1" x14ac:dyDescent="0.25">
      <c r="B33" s="21" t="s">
        <v>479</v>
      </c>
      <c r="C33" s="30"/>
      <c r="D33" s="173">
        <f>'Statement of Net Asset'!C12</f>
        <v>-6</v>
      </c>
    </row>
    <row r="34" spans="2:4" ht="17" thickBot="1" x14ac:dyDescent="0.25">
      <c r="B34" s="21" t="s">
        <v>499</v>
      </c>
      <c r="C34" s="45"/>
      <c r="D34" s="173">
        <f>'Consoildated Notes'!C519+'Consoildated Notes'!C525</f>
        <v>22</v>
      </c>
    </row>
    <row r="35" spans="2:4" ht="17" thickBot="1" x14ac:dyDescent="0.25">
      <c r="B35" s="21" t="s">
        <v>500</v>
      </c>
      <c r="C35" s="45"/>
      <c r="D35" s="173">
        <f>('Consoildated Notes'!C520+'Consoildated Notes'!C526)</f>
        <v>-6</v>
      </c>
    </row>
    <row r="36" spans="2:4" ht="17" thickBot="1" x14ac:dyDescent="0.25">
      <c r="B36" s="23" t="s">
        <v>501</v>
      </c>
      <c r="C36" s="45"/>
      <c r="D36" s="169">
        <f>SUM(D33:D35)</f>
        <v>10</v>
      </c>
    </row>
    <row r="37" spans="2:4" x14ac:dyDescent="0.2">
      <c r="B37" s="115" t="s">
        <v>502</v>
      </c>
      <c r="C37" s="192"/>
      <c r="D37" s="194">
        <f>D36+D30+D21</f>
        <v>26.399999999999991</v>
      </c>
    </row>
    <row r="38" spans="2:4" ht="17" thickBot="1" x14ac:dyDescent="0.25">
      <c r="B38" s="23" t="s">
        <v>503</v>
      </c>
      <c r="C38" s="193"/>
      <c r="D38" s="195"/>
    </row>
    <row r="39" spans="2:4" ht="31" thickBot="1" x14ac:dyDescent="0.25">
      <c r="B39" s="21" t="s">
        <v>504</v>
      </c>
      <c r="C39" s="30">
        <v>20</v>
      </c>
      <c r="D39" s="173">
        <f>'Statement of Fin Position'!E10</f>
        <v>7.5</v>
      </c>
    </row>
    <row r="40" spans="2:4" ht="31" thickBot="1" x14ac:dyDescent="0.25">
      <c r="B40" s="23" t="s">
        <v>505</v>
      </c>
      <c r="C40" s="31">
        <v>20</v>
      </c>
      <c r="D40" s="169">
        <f>D39+D37</f>
        <v>33.899999999999991</v>
      </c>
    </row>
    <row r="44" spans="2:4" x14ac:dyDescent="0.2">
      <c r="B44" t="s">
        <v>563</v>
      </c>
    </row>
  </sheetData>
  <mergeCells count="2">
    <mergeCell ref="C37:C38"/>
    <mergeCell ref="D37:D3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6C528-9C1A-8446-8505-A562A3D495AF}">
  <dimension ref="B2:H39"/>
  <sheetViews>
    <sheetView tabSelected="1" topLeftCell="A21" workbookViewId="0">
      <selection activeCell="J8" sqref="J8"/>
    </sheetView>
  </sheetViews>
  <sheetFormatPr baseColWidth="10" defaultRowHeight="16" x14ac:dyDescent="0.2"/>
  <cols>
    <col min="2" max="2" width="37.5" customWidth="1"/>
    <col min="8" max="8" width="10.83203125" style="160"/>
  </cols>
  <sheetData>
    <row r="2" spans="2:8" ht="25" customHeight="1" x14ac:dyDescent="0.2">
      <c r="B2" s="177" t="s">
        <v>560</v>
      </c>
      <c r="C2" s="129"/>
      <c r="D2" s="129"/>
    </row>
    <row r="4" spans="2:8" ht="17" thickBot="1" x14ac:dyDescent="0.25"/>
    <row r="5" spans="2:8" ht="46" thickBot="1" x14ac:dyDescent="0.25">
      <c r="B5" s="110" t="s">
        <v>506</v>
      </c>
      <c r="C5" s="48" t="s">
        <v>507</v>
      </c>
      <c r="D5" s="48" t="s">
        <v>508</v>
      </c>
      <c r="E5" s="48" t="s">
        <v>509</v>
      </c>
      <c r="F5" s="48" t="s">
        <v>510</v>
      </c>
      <c r="G5" s="48" t="s">
        <v>511</v>
      </c>
      <c r="H5" s="161" t="s">
        <v>512</v>
      </c>
    </row>
    <row r="6" spans="2:8" ht="17" thickBot="1" x14ac:dyDescent="0.25">
      <c r="B6" s="42"/>
      <c r="C6" s="29" t="s">
        <v>513</v>
      </c>
      <c r="D6" s="29" t="s">
        <v>514</v>
      </c>
      <c r="E6" s="29" t="s">
        <v>515</v>
      </c>
      <c r="F6" s="29" t="s">
        <v>516</v>
      </c>
      <c r="G6" s="29" t="s">
        <v>517</v>
      </c>
      <c r="H6" s="162" t="s">
        <v>518</v>
      </c>
    </row>
    <row r="7" spans="2:8" ht="17" thickBot="1" x14ac:dyDescent="0.25">
      <c r="B7" s="8" t="s">
        <v>519</v>
      </c>
      <c r="C7" s="30"/>
      <c r="D7" s="30"/>
      <c r="E7" s="30"/>
      <c r="F7" s="30"/>
      <c r="G7" s="30"/>
      <c r="H7" s="163"/>
    </row>
    <row r="8" spans="2:8" ht="31" thickBot="1" x14ac:dyDescent="0.25">
      <c r="B8" s="6" t="s">
        <v>520</v>
      </c>
      <c r="C8" s="172">
        <v>10</v>
      </c>
      <c r="D8" s="172">
        <v>-2</v>
      </c>
      <c r="E8" s="172">
        <f>C8+D8</f>
        <v>8</v>
      </c>
      <c r="F8" s="172">
        <f>'Statement of Cashflow '!D39</f>
        <v>7.5</v>
      </c>
      <c r="G8" s="172">
        <f>E8-F8</f>
        <v>0.5</v>
      </c>
      <c r="H8" s="172">
        <f>F8/E8</f>
        <v>0.9375</v>
      </c>
    </row>
    <row r="9" spans="2:8" ht="17" thickBot="1" x14ac:dyDescent="0.25">
      <c r="B9" s="6" t="s">
        <v>17</v>
      </c>
      <c r="C9" s="172">
        <v>60</v>
      </c>
      <c r="D9" s="172">
        <v>-10</v>
      </c>
      <c r="E9" s="172">
        <f t="shared" ref="E9:E10" si="0">C9+D9</f>
        <v>50</v>
      </c>
      <c r="F9" s="172">
        <f>'Statement of Cashflow '!D9</f>
        <v>44.1</v>
      </c>
      <c r="G9" s="172">
        <f t="shared" ref="G9:G11" si="1">E9-F9</f>
        <v>5.8999999999999986</v>
      </c>
      <c r="H9" s="172">
        <f t="shared" ref="H9:H12" si="2">F9/E9</f>
        <v>0.88200000000000001</v>
      </c>
    </row>
    <row r="10" spans="2:8" ht="17" thickBot="1" x14ac:dyDescent="0.25">
      <c r="B10" s="6" t="s">
        <v>426</v>
      </c>
      <c r="C10" s="172">
        <v>15</v>
      </c>
      <c r="D10" s="172">
        <v>-1</v>
      </c>
      <c r="E10" s="172">
        <f t="shared" si="0"/>
        <v>14</v>
      </c>
      <c r="F10" s="172">
        <f>'Statement of Cashflow '!D10</f>
        <v>12.5</v>
      </c>
      <c r="G10" s="172">
        <f t="shared" si="1"/>
        <v>1.5</v>
      </c>
      <c r="H10" s="172">
        <f t="shared" si="2"/>
        <v>0.8928571428571429</v>
      </c>
    </row>
    <row r="11" spans="2:8" ht="17" thickBot="1" x14ac:dyDescent="0.25">
      <c r="B11" s="6" t="s">
        <v>428</v>
      </c>
      <c r="C11" s="172">
        <v>60</v>
      </c>
      <c r="D11" s="172">
        <v>-5</v>
      </c>
      <c r="E11" s="172">
        <f>C11+D11</f>
        <v>55</v>
      </c>
      <c r="F11" s="172">
        <f>'Statement of Cashflow '!D11</f>
        <v>41</v>
      </c>
      <c r="G11" s="172">
        <f t="shared" si="1"/>
        <v>14</v>
      </c>
      <c r="H11" s="172">
        <f t="shared" si="2"/>
        <v>0.74545454545454548</v>
      </c>
    </row>
    <row r="12" spans="2:8" ht="17" thickBot="1" x14ac:dyDescent="0.25">
      <c r="B12" s="8" t="s">
        <v>521</v>
      </c>
      <c r="C12" s="171">
        <f t="shared" ref="C12:E12" si="3">SUM(C8:C11)</f>
        <v>145</v>
      </c>
      <c r="D12" s="171">
        <f t="shared" si="3"/>
        <v>-18</v>
      </c>
      <c r="E12" s="171">
        <f t="shared" si="3"/>
        <v>127</v>
      </c>
      <c r="F12" s="171">
        <f>SUM(F8:F11)</f>
        <v>105.1</v>
      </c>
      <c r="G12" s="171">
        <f>SUM(G8:G11)</f>
        <v>21.9</v>
      </c>
      <c r="H12" s="172">
        <f t="shared" si="2"/>
        <v>0.82755905511811023</v>
      </c>
    </row>
    <row r="13" spans="2:8" ht="17" thickBot="1" x14ac:dyDescent="0.25">
      <c r="B13" s="8"/>
      <c r="C13" s="172"/>
      <c r="D13" s="172"/>
      <c r="E13" s="172"/>
      <c r="F13" s="172"/>
      <c r="G13" s="172"/>
      <c r="H13" s="172"/>
    </row>
    <row r="14" spans="2:8" ht="17" thickBot="1" x14ac:dyDescent="0.25">
      <c r="B14" s="8" t="s">
        <v>400</v>
      </c>
      <c r="C14" s="172"/>
      <c r="D14" s="172"/>
      <c r="E14" s="172"/>
      <c r="F14" s="172"/>
      <c r="G14" s="172"/>
      <c r="H14" s="172"/>
    </row>
    <row r="15" spans="2:8" ht="17" thickBot="1" x14ac:dyDescent="0.25">
      <c r="B15" s="6" t="s">
        <v>430</v>
      </c>
      <c r="C15" s="172">
        <v>20</v>
      </c>
      <c r="D15" s="172">
        <v>0</v>
      </c>
      <c r="E15" s="172">
        <f>C15+D15</f>
        <v>20</v>
      </c>
      <c r="F15" s="172">
        <f>'Statement of Cashflow '!D14</f>
        <v>15</v>
      </c>
      <c r="G15" s="172">
        <f>E15-F15</f>
        <v>5</v>
      </c>
      <c r="H15" s="172">
        <f>F15/E15</f>
        <v>0.75</v>
      </c>
    </row>
    <row r="16" spans="2:8" ht="17" thickBot="1" x14ac:dyDescent="0.25">
      <c r="B16" s="6" t="s">
        <v>401</v>
      </c>
      <c r="C16" s="172">
        <v>65</v>
      </c>
      <c r="D16" s="172">
        <v>-5</v>
      </c>
      <c r="E16" s="172">
        <f t="shared" ref="E16:E17" si="4">C16+D16</f>
        <v>60</v>
      </c>
      <c r="F16" s="172">
        <f>'Statement of Cashflow '!D15</f>
        <v>46.7</v>
      </c>
      <c r="G16" s="172">
        <f t="shared" ref="G16:G20" si="5">E16-F16</f>
        <v>13.299999999999997</v>
      </c>
      <c r="H16" s="172">
        <f t="shared" ref="H16:H28" si="6">F16/E16</f>
        <v>0.77833333333333343</v>
      </c>
    </row>
    <row r="17" spans="2:8" ht="17" thickBot="1" x14ac:dyDescent="0.25">
      <c r="B17" s="6" t="s">
        <v>431</v>
      </c>
      <c r="C17" s="172">
        <v>8</v>
      </c>
      <c r="D17" s="172">
        <v>-2</v>
      </c>
      <c r="E17" s="172">
        <f t="shared" si="4"/>
        <v>6</v>
      </c>
      <c r="F17" s="172">
        <f>'Statement of Cashflow '!D16</f>
        <v>4</v>
      </c>
      <c r="G17" s="172">
        <f t="shared" si="5"/>
        <v>2</v>
      </c>
      <c r="H17" s="172">
        <f t="shared" si="6"/>
        <v>0.66666666666666663</v>
      </c>
    </row>
    <row r="18" spans="2:8" ht="17" thickBot="1" x14ac:dyDescent="0.25">
      <c r="B18" s="6" t="s">
        <v>143</v>
      </c>
      <c r="C18" s="172">
        <v>10</v>
      </c>
      <c r="D18" s="172">
        <v>-2</v>
      </c>
      <c r="E18" s="172">
        <f>C18+D18</f>
        <v>8</v>
      </c>
      <c r="F18" s="172">
        <f>'Statement of Cashflow '!D17</f>
        <v>6</v>
      </c>
      <c r="G18" s="172">
        <f t="shared" si="5"/>
        <v>2</v>
      </c>
      <c r="H18" s="172">
        <f t="shared" si="6"/>
        <v>0.75</v>
      </c>
    </row>
    <row r="19" spans="2:8" ht="17" thickBot="1" x14ac:dyDescent="0.25">
      <c r="B19" s="6" t="s">
        <v>433</v>
      </c>
      <c r="C19" s="172">
        <v>10</v>
      </c>
      <c r="D19" s="172">
        <v>-4</v>
      </c>
      <c r="E19" s="172">
        <f>C19+D19</f>
        <v>6</v>
      </c>
      <c r="F19" s="172">
        <f>'Statement of Cashflow '!D18</f>
        <v>5</v>
      </c>
      <c r="G19" s="172">
        <f>E19-F19</f>
        <v>1</v>
      </c>
      <c r="H19" s="172">
        <f t="shared" si="6"/>
        <v>0.83333333333333337</v>
      </c>
    </row>
    <row r="20" spans="2:8" ht="17" thickBot="1" x14ac:dyDescent="0.25">
      <c r="B20" s="143" t="s">
        <v>145</v>
      </c>
      <c r="C20" s="172">
        <v>8</v>
      </c>
      <c r="D20" s="172">
        <v>-3</v>
      </c>
      <c r="E20" s="172">
        <f t="shared" ref="E20" si="7">C20+D20</f>
        <v>5</v>
      </c>
      <c r="F20" s="172">
        <f>'Statement of Cashflow '!D19</f>
        <v>4</v>
      </c>
      <c r="G20" s="172">
        <f t="shared" si="5"/>
        <v>1</v>
      </c>
      <c r="H20" s="172">
        <f>F20/E20</f>
        <v>0.8</v>
      </c>
    </row>
    <row r="21" spans="2:8" s="129" customFormat="1" ht="17" thickBot="1" x14ac:dyDescent="0.25">
      <c r="B21" s="159" t="s">
        <v>11</v>
      </c>
      <c r="C21" s="171">
        <f t="shared" ref="C21:E21" si="8">SUM(C15:C20)</f>
        <v>121</v>
      </c>
      <c r="D21" s="171">
        <f t="shared" si="8"/>
        <v>-16</v>
      </c>
      <c r="E21" s="171">
        <f t="shared" si="8"/>
        <v>105</v>
      </c>
      <c r="F21" s="171">
        <f>SUM(F15:F20)</f>
        <v>80.7</v>
      </c>
      <c r="G21" s="171">
        <f>SUM(G15:G20)</f>
        <v>24.299999999999997</v>
      </c>
      <c r="H21" s="172">
        <f t="shared" si="6"/>
        <v>0.76857142857142857</v>
      </c>
    </row>
    <row r="22" spans="2:8" ht="18" thickBot="1" x14ac:dyDescent="0.25">
      <c r="B22" s="144" t="s">
        <v>522</v>
      </c>
      <c r="C22" s="172"/>
      <c r="D22" s="172"/>
      <c r="E22" s="172"/>
      <c r="F22" s="172"/>
      <c r="G22" s="172"/>
      <c r="H22" s="172"/>
    </row>
    <row r="23" spans="2:8" ht="18" thickBot="1" x14ac:dyDescent="0.25">
      <c r="B23" s="5" t="s">
        <v>523</v>
      </c>
      <c r="C23" s="172">
        <v>9</v>
      </c>
      <c r="D23" s="172">
        <v>-2</v>
      </c>
      <c r="E23" s="172">
        <f t="shared" ref="E23:E26" si="9">C23+D23</f>
        <v>7</v>
      </c>
      <c r="F23" s="172">
        <f>-'Statement of Cashflow '!D24</f>
        <v>6</v>
      </c>
      <c r="G23" s="172">
        <f t="shared" ref="G23:G26" si="10">E23-F23</f>
        <v>1</v>
      </c>
      <c r="H23" s="172">
        <f t="shared" si="6"/>
        <v>0.8571428571428571</v>
      </c>
    </row>
    <row r="24" spans="2:8" ht="18" thickBot="1" x14ac:dyDescent="0.25">
      <c r="B24" s="5" t="s">
        <v>524</v>
      </c>
      <c r="C24" s="172">
        <v>5</v>
      </c>
      <c r="D24" s="172">
        <v>0</v>
      </c>
      <c r="E24" s="172">
        <f t="shared" si="9"/>
        <v>5</v>
      </c>
      <c r="F24" s="172">
        <f>-'Statement of Cashflow '!D25</f>
        <v>2</v>
      </c>
      <c r="G24" s="172">
        <f t="shared" si="10"/>
        <v>3</v>
      </c>
      <c r="H24" s="172">
        <f t="shared" si="6"/>
        <v>0.4</v>
      </c>
    </row>
    <row r="25" spans="2:8" ht="18" thickBot="1" x14ac:dyDescent="0.25">
      <c r="B25" s="5" t="s">
        <v>495</v>
      </c>
      <c r="C25" s="172">
        <v>2</v>
      </c>
      <c r="D25" s="172">
        <v>0</v>
      </c>
      <c r="E25" s="172">
        <f t="shared" si="9"/>
        <v>2</v>
      </c>
      <c r="F25" s="172">
        <f>-'Statement of Cashflow '!D28</f>
        <v>1</v>
      </c>
      <c r="G25" s="172">
        <f t="shared" si="10"/>
        <v>1</v>
      </c>
      <c r="H25" s="172">
        <f t="shared" si="6"/>
        <v>0.5</v>
      </c>
    </row>
    <row r="26" spans="2:8" ht="18" thickBot="1" x14ac:dyDescent="0.25">
      <c r="B26" s="5" t="s">
        <v>500</v>
      </c>
      <c r="C26" s="172">
        <v>8</v>
      </c>
      <c r="D26" s="172">
        <v>0</v>
      </c>
      <c r="E26" s="172">
        <f t="shared" si="9"/>
        <v>8</v>
      </c>
      <c r="F26" s="172">
        <f>-'Statement of Cashflow '!D35</f>
        <v>6</v>
      </c>
      <c r="G26" s="172">
        <f t="shared" si="10"/>
        <v>2</v>
      </c>
      <c r="H26" s="172">
        <f t="shared" si="6"/>
        <v>0.75</v>
      </c>
    </row>
    <row r="27" spans="2:8" ht="18" thickBot="1" x14ac:dyDescent="0.25">
      <c r="B27" s="144" t="s">
        <v>525</v>
      </c>
      <c r="C27" s="171">
        <f t="shared" ref="C27" si="11">SUM(C23:C26)</f>
        <v>24</v>
      </c>
      <c r="D27" s="171">
        <f t="shared" ref="D27" si="12">SUM(D23:D26)</f>
        <v>-2</v>
      </c>
      <c r="E27" s="171">
        <f t="shared" ref="E27" si="13">SUM(E23:E26)</f>
        <v>22</v>
      </c>
      <c r="F27" s="171">
        <f t="shared" ref="F27" si="14">SUM(F23:F26)</f>
        <v>15</v>
      </c>
      <c r="G27" s="171">
        <f t="shared" ref="G27" si="15">SUM(G23:G26)</f>
        <v>7</v>
      </c>
      <c r="H27" s="172">
        <f t="shared" si="6"/>
        <v>0.68181818181818177</v>
      </c>
    </row>
    <row r="28" spans="2:8" ht="17" thickBot="1" x14ac:dyDescent="0.25">
      <c r="B28" s="8" t="s">
        <v>526</v>
      </c>
      <c r="C28" s="171">
        <f t="shared" ref="C28:G28" si="16">C27+C21</f>
        <v>145</v>
      </c>
      <c r="D28" s="171">
        <f t="shared" si="16"/>
        <v>-18</v>
      </c>
      <c r="E28" s="171">
        <f t="shared" si="16"/>
        <v>127</v>
      </c>
      <c r="F28" s="171">
        <f>F27+F21</f>
        <v>95.7</v>
      </c>
      <c r="G28" s="171">
        <f t="shared" si="16"/>
        <v>31.299999999999997</v>
      </c>
      <c r="H28" s="172">
        <f t="shared" si="6"/>
        <v>0.75354330708661421</v>
      </c>
    </row>
    <row r="29" spans="2:8" s="129" customFormat="1" ht="17" thickBot="1" x14ac:dyDescent="0.25">
      <c r="B29" s="8" t="s">
        <v>527</v>
      </c>
      <c r="C29" s="171">
        <f t="shared" ref="C29:E29" si="17">C12-C28</f>
        <v>0</v>
      </c>
      <c r="D29" s="171">
        <f t="shared" si="17"/>
        <v>0</v>
      </c>
      <c r="E29" s="171">
        <f t="shared" si="17"/>
        <v>0</v>
      </c>
      <c r="F29" s="171">
        <f>F12-F28</f>
        <v>9.3999999999999915</v>
      </c>
      <c r="G29" s="171"/>
      <c r="H29" s="171"/>
    </row>
    <row r="32" spans="2:8" ht="17" thickBot="1" x14ac:dyDescent="0.25"/>
    <row r="33" spans="2:8" ht="18" thickBot="1" x14ac:dyDescent="0.25">
      <c r="B33" s="145"/>
      <c r="C33" s="164" t="s">
        <v>528</v>
      </c>
      <c r="D33" s="164" t="s">
        <v>529</v>
      </c>
      <c r="E33" s="164" t="s">
        <v>530</v>
      </c>
      <c r="F33" s="164" t="s">
        <v>531</v>
      </c>
    </row>
    <row r="34" spans="2:8" s="129" customFormat="1" ht="52" thickBot="1" x14ac:dyDescent="0.25">
      <c r="B34" s="146" t="s">
        <v>532</v>
      </c>
      <c r="C34" s="183">
        <f>F29</f>
        <v>9.3999999999999915</v>
      </c>
      <c r="D34" s="183">
        <v>0</v>
      </c>
      <c r="E34" s="183">
        <v>0</v>
      </c>
      <c r="F34" s="183">
        <f>SUM(C34:E34)</f>
        <v>9.3999999999999915</v>
      </c>
      <c r="H34" s="165"/>
    </row>
    <row r="35" spans="2:8" ht="18" thickBot="1" x14ac:dyDescent="0.25">
      <c r="B35" s="146" t="s">
        <v>533</v>
      </c>
      <c r="C35" s="184">
        <v>0</v>
      </c>
      <c r="D35" s="184">
        <v>0</v>
      </c>
      <c r="E35" s="184">
        <v>0</v>
      </c>
      <c r="F35" s="184">
        <f t="shared" ref="F35:F38" si="18">SUM(C35:E35)</f>
        <v>0</v>
      </c>
    </row>
    <row r="36" spans="2:8" ht="18" thickBot="1" x14ac:dyDescent="0.25">
      <c r="B36" s="146" t="s">
        <v>534</v>
      </c>
      <c r="C36" s="184">
        <v>0</v>
      </c>
      <c r="D36" s="184">
        <v>0</v>
      </c>
      <c r="E36" s="184">
        <v>0</v>
      </c>
      <c r="F36" s="184">
        <f t="shared" si="18"/>
        <v>0</v>
      </c>
    </row>
    <row r="37" spans="2:8" ht="18" thickBot="1" x14ac:dyDescent="0.25">
      <c r="B37" s="146" t="s">
        <v>535</v>
      </c>
      <c r="C37" s="184">
        <v>0</v>
      </c>
      <c r="D37" s="184">
        <v>0</v>
      </c>
      <c r="E37" s="184">
        <v>0</v>
      </c>
      <c r="F37" s="184">
        <f t="shared" si="18"/>
        <v>0</v>
      </c>
    </row>
    <row r="38" spans="2:8" ht="18" thickBot="1" x14ac:dyDescent="0.25">
      <c r="B38" s="146" t="s">
        <v>536</v>
      </c>
      <c r="C38" s="184">
        <f>'Statement of Cashflow '!D33</f>
        <v>-6</v>
      </c>
      <c r="D38" s="184">
        <f>'Statement of Cashflow '!D34</f>
        <v>22</v>
      </c>
      <c r="E38" s="184">
        <f>'Statement of Cashflow '!D26+'Statement of Cashflow '!D29</f>
        <v>8.5</v>
      </c>
      <c r="F38" s="184">
        <f t="shared" si="18"/>
        <v>24.5</v>
      </c>
    </row>
    <row r="39" spans="2:8" s="129" customFormat="1" ht="18" thickBot="1" x14ac:dyDescent="0.25">
      <c r="B39" s="146" t="s">
        <v>537</v>
      </c>
      <c r="C39" s="183">
        <f>SUM(C34:C38)</f>
        <v>3.3999999999999915</v>
      </c>
      <c r="D39" s="183">
        <f t="shared" ref="D39:E39" si="19">SUM(D34:D38)</f>
        <v>22</v>
      </c>
      <c r="E39" s="183">
        <f t="shared" si="19"/>
        <v>8.5</v>
      </c>
      <c r="F39" s="183">
        <f>SUM(F34:F38)</f>
        <v>33.899999999999991</v>
      </c>
      <c r="H39" s="16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180CE-0194-344F-9FB3-6CEE4A78D30B}">
  <dimension ref="A2:L687"/>
  <sheetViews>
    <sheetView topLeftCell="A615" zoomScale="125" workbookViewId="0">
      <selection activeCell="E482" sqref="E482"/>
    </sheetView>
  </sheetViews>
  <sheetFormatPr baseColWidth="10" defaultRowHeight="22" x14ac:dyDescent="0.3"/>
  <cols>
    <col min="1" max="1" width="10.83203125" style="15"/>
    <col min="2" max="2" width="36.5" customWidth="1"/>
    <col min="3" max="3" width="19.1640625" bestFit="1" customWidth="1"/>
    <col min="4" max="4" width="17.6640625" customWidth="1"/>
    <col min="5" max="5" width="15.1640625" customWidth="1"/>
  </cols>
  <sheetData>
    <row r="2" spans="1:5" x14ac:dyDescent="0.3">
      <c r="B2" s="185" t="s">
        <v>561</v>
      </c>
    </row>
    <row r="4" spans="1:5" ht="23" thickBot="1" x14ac:dyDescent="0.35">
      <c r="A4" s="15">
        <v>5</v>
      </c>
      <c r="B4" s="1" t="s">
        <v>17</v>
      </c>
    </row>
    <row r="5" spans="1:5" ht="30" x14ac:dyDescent="0.3">
      <c r="B5" s="196" t="s">
        <v>0</v>
      </c>
      <c r="C5" s="198" t="s">
        <v>1</v>
      </c>
      <c r="D5" s="198" t="s">
        <v>2</v>
      </c>
      <c r="E5" s="3" t="s">
        <v>3</v>
      </c>
    </row>
    <row r="6" spans="1:5" x14ac:dyDescent="0.3">
      <c r="B6" s="197"/>
      <c r="C6" s="199"/>
      <c r="D6" s="199"/>
      <c r="E6" s="4" t="s">
        <v>4</v>
      </c>
    </row>
    <row r="7" spans="1:5" ht="30" x14ac:dyDescent="0.3">
      <c r="B7" s="197"/>
      <c r="C7" s="199"/>
      <c r="D7" s="199"/>
      <c r="E7" s="4" t="s">
        <v>5</v>
      </c>
    </row>
    <row r="8" spans="1:5" ht="23" thickBot="1" x14ac:dyDescent="0.35">
      <c r="B8" s="6"/>
      <c r="C8" s="7" t="s">
        <v>6</v>
      </c>
      <c r="D8" s="7" t="s">
        <v>6</v>
      </c>
      <c r="E8" s="7" t="s">
        <v>6</v>
      </c>
    </row>
    <row r="9" spans="1:5" ht="23" thickBot="1" x14ac:dyDescent="0.35">
      <c r="B9" s="6" t="s">
        <v>7</v>
      </c>
      <c r="C9" s="7">
        <v>15</v>
      </c>
      <c r="D9" s="7">
        <v>0.5</v>
      </c>
      <c r="E9" s="7">
        <f>SUM(C9:D9)</f>
        <v>15.5</v>
      </c>
    </row>
    <row r="10" spans="1:5" ht="23" thickBot="1" x14ac:dyDescent="0.35">
      <c r="B10" s="6" t="s">
        <v>9</v>
      </c>
      <c r="C10" s="7">
        <v>15</v>
      </c>
      <c r="D10" s="7">
        <v>0.5</v>
      </c>
      <c r="E10" s="7">
        <f t="shared" ref="E10:E11" si="0">SUM(C10:D10)</f>
        <v>15.5</v>
      </c>
    </row>
    <row r="11" spans="1:5" ht="23" thickBot="1" x14ac:dyDescent="0.35">
      <c r="B11" s="6" t="s">
        <v>10</v>
      </c>
      <c r="C11" s="7">
        <v>15</v>
      </c>
      <c r="D11" s="7">
        <v>0.5</v>
      </c>
      <c r="E11" s="7">
        <f t="shared" si="0"/>
        <v>15.5</v>
      </c>
    </row>
    <row r="12" spans="1:5" ht="23" thickBot="1" x14ac:dyDescent="0.35">
      <c r="B12" s="8" t="s">
        <v>11</v>
      </c>
      <c r="C12" s="9">
        <f>SUM(C9:C11)</f>
        <v>45</v>
      </c>
      <c r="D12" s="9">
        <f t="shared" ref="D12:E12" si="1">SUM(D9:D11)</f>
        <v>1.5</v>
      </c>
      <c r="E12" s="9">
        <f t="shared" si="1"/>
        <v>46.5</v>
      </c>
    </row>
    <row r="13" spans="1:5" x14ac:dyDescent="0.3">
      <c r="B13" s="11"/>
    </row>
    <row r="14" spans="1:5" x14ac:dyDescent="0.3">
      <c r="B14" s="1"/>
    </row>
    <row r="15" spans="1:5" ht="23" thickBot="1" x14ac:dyDescent="0.35">
      <c r="A15" s="15">
        <v>6</v>
      </c>
      <c r="B15" s="1" t="s">
        <v>18</v>
      </c>
    </row>
    <row r="16" spans="1:5" ht="31" thickBot="1" x14ac:dyDescent="0.35">
      <c r="B16" s="196" t="s">
        <v>12</v>
      </c>
      <c r="C16" s="12" t="s">
        <v>13</v>
      </c>
    </row>
    <row r="17" spans="1:3" ht="23" thickBot="1" x14ac:dyDescent="0.35">
      <c r="B17" s="200"/>
      <c r="C17" s="13" t="s">
        <v>6</v>
      </c>
    </row>
    <row r="18" spans="1:3" ht="23" thickBot="1" x14ac:dyDescent="0.35">
      <c r="B18" s="6" t="s">
        <v>14</v>
      </c>
      <c r="C18" s="14">
        <v>8</v>
      </c>
    </row>
    <row r="19" spans="1:3" ht="23" thickBot="1" x14ac:dyDescent="0.35">
      <c r="B19" s="6" t="s">
        <v>15</v>
      </c>
      <c r="C19" s="14">
        <v>8</v>
      </c>
    </row>
    <row r="20" spans="1:3" ht="23" thickBot="1" x14ac:dyDescent="0.35">
      <c r="B20" s="6" t="s">
        <v>16</v>
      </c>
      <c r="C20" s="14">
        <v>8</v>
      </c>
    </row>
    <row r="21" spans="1:3" ht="23" thickBot="1" x14ac:dyDescent="0.35">
      <c r="B21" s="8" t="s">
        <v>11</v>
      </c>
      <c r="C21" s="14">
        <f>SUM(C18:C20)</f>
        <v>24</v>
      </c>
    </row>
    <row r="24" spans="1:3" ht="23" thickBot="1" x14ac:dyDescent="0.35">
      <c r="A24" s="15">
        <v>7</v>
      </c>
      <c r="B24" s="1" t="s">
        <v>26</v>
      </c>
    </row>
    <row r="25" spans="1:3" x14ac:dyDescent="0.3">
      <c r="B25" s="186" t="s">
        <v>19</v>
      </c>
      <c r="C25" s="17" t="s">
        <v>20</v>
      </c>
    </row>
    <row r="26" spans="1:3" ht="23" thickBot="1" x14ac:dyDescent="0.35">
      <c r="B26" s="187"/>
      <c r="C26" s="18" t="s">
        <v>5</v>
      </c>
    </row>
    <row r="27" spans="1:3" ht="23" thickBot="1" x14ac:dyDescent="0.35">
      <c r="B27" s="19"/>
      <c r="C27" s="20" t="s">
        <v>6</v>
      </c>
    </row>
    <row r="28" spans="1:3" ht="23" thickBot="1" x14ac:dyDescent="0.35">
      <c r="B28" s="21" t="s">
        <v>21</v>
      </c>
      <c r="C28" s="22">
        <v>10</v>
      </c>
    </row>
    <row r="29" spans="1:3" ht="23" thickBot="1" x14ac:dyDescent="0.35">
      <c r="B29" s="21" t="s">
        <v>22</v>
      </c>
      <c r="C29" s="22">
        <v>10</v>
      </c>
    </row>
    <row r="30" spans="1:3" ht="23" thickBot="1" x14ac:dyDescent="0.35">
      <c r="B30" s="21" t="s">
        <v>23</v>
      </c>
      <c r="C30" s="22">
        <v>10</v>
      </c>
    </row>
    <row r="31" spans="1:3" ht="23" thickBot="1" x14ac:dyDescent="0.35">
      <c r="B31" s="21" t="s">
        <v>24</v>
      </c>
      <c r="C31" s="22">
        <v>10</v>
      </c>
    </row>
    <row r="32" spans="1:3" ht="23" thickBot="1" x14ac:dyDescent="0.35">
      <c r="B32" s="23" t="s">
        <v>25</v>
      </c>
      <c r="C32" s="24">
        <f>SUM(C28:C31)</f>
        <v>40</v>
      </c>
    </row>
    <row r="35" spans="1:3" ht="23" thickBot="1" x14ac:dyDescent="0.35">
      <c r="A35" s="15">
        <v>8</v>
      </c>
      <c r="B35" s="1" t="s">
        <v>52</v>
      </c>
    </row>
    <row r="36" spans="1:3" x14ac:dyDescent="0.3">
      <c r="B36" s="186" t="s">
        <v>19</v>
      </c>
      <c r="C36" s="27" t="s">
        <v>4</v>
      </c>
    </row>
    <row r="37" spans="1:3" ht="23" thickBot="1" x14ac:dyDescent="0.35">
      <c r="B37" s="187"/>
      <c r="C37" s="28" t="s">
        <v>5</v>
      </c>
    </row>
    <row r="38" spans="1:3" ht="23" thickBot="1" x14ac:dyDescent="0.35">
      <c r="B38" s="19"/>
      <c r="C38" s="29" t="s">
        <v>6</v>
      </c>
    </row>
    <row r="39" spans="1:3" ht="23" thickBot="1" x14ac:dyDescent="0.35">
      <c r="B39" s="21" t="s">
        <v>27</v>
      </c>
      <c r="C39" s="22">
        <v>2</v>
      </c>
    </row>
    <row r="40" spans="1:3" ht="23" thickBot="1" x14ac:dyDescent="0.35">
      <c r="B40" s="6" t="s">
        <v>28</v>
      </c>
      <c r="C40" s="22">
        <v>2</v>
      </c>
    </row>
    <row r="41" spans="1:3" ht="23" thickBot="1" x14ac:dyDescent="0.35">
      <c r="B41" s="6" t="s">
        <v>29</v>
      </c>
      <c r="C41" s="22">
        <v>2</v>
      </c>
    </row>
    <row r="42" spans="1:3" ht="31" thickBot="1" x14ac:dyDescent="0.35">
      <c r="B42" s="21" t="s">
        <v>30</v>
      </c>
      <c r="C42" s="22">
        <v>2</v>
      </c>
    </row>
    <row r="43" spans="1:3" ht="31" thickBot="1" x14ac:dyDescent="0.35">
      <c r="B43" s="21" t="s">
        <v>31</v>
      </c>
      <c r="C43" s="22">
        <v>2</v>
      </c>
    </row>
    <row r="44" spans="1:3" ht="31" thickBot="1" x14ac:dyDescent="0.35">
      <c r="B44" s="21" t="s">
        <v>32</v>
      </c>
      <c r="C44" s="22">
        <v>2</v>
      </c>
    </row>
    <row r="45" spans="1:3" ht="23" thickBot="1" x14ac:dyDescent="0.35">
      <c r="B45" s="21" t="s">
        <v>33</v>
      </c>
      <c r="C45" s="22">
        <v>2</v>
      </c>
    </row>
    <row r="46" spans="1:3" ht="23" thickBot="1" x14ac:dyDescent="0.35">
      <c r="B46" s="21" t="s">
        <v>34</v>
      </c>
      <c r="C46" s="22">
        <v>2</v>
      </c>
    </row>
    <row r="47" spans="1:3" ht="23" thickBot="1" x14ac:dyDescent="0.35">
      <c r="B47" s="23" t="s">
        <v>35</v>
      </c>
      <c r="C47" s="24">
        <f>SUM(C39:C46)</f>
        <v>16</v>
      </c>
    </row>
    <row r="48" spans="1:3" x14ac:dyDescent="0.3">
      <c r="B48" s="26"/>
    </row>
    <row r="49" spans="1:3" ht="23" thickBot="1" x14ac:dyDescent="0.35">
      <c r="A49" s="15">
        <v>9</v>
      </c>
      <c r="B49" s="1" t="s">
        <v>53</v>
      </c>
    </row>
    <row r="50" spans="1:3" x14ac:dyDescent="0.3">
      <c r="B50" s="186" t="s">
        <v>19</v>
      </c>
      <c r="C50" s="3" t="s">
        <v>4</v>
      </c>
    </row>
    <row r="51" spans="1:3" ht="31" thickBot="1" x14ac:dyDescent="0.35">
      <c r="B51" s="187"/>
      <c r="C51" s="32" t="s">
        <v>5</v>
      </c>
    </row>
    <row r="52" spans="1:3" ht="23" thickBot="1" x14ac:dyDescent="0.35">
      <c r="B52" s="19"/>
      <c r="C52" s="29" t="s">
        <v>6</v>
      </c>
    </row>
    <row r="53" spans="1:3" ht="23" thickBot="1" x14ac:dyDescent="0.35">
      <c r="B53" s="21" t="s">
        <v>36</v>
      </c>
      <c r="C53" s="22">
        <v>3</v>
      </c>
    </row>
    <row r="54" spans="1:3" ht="23" thickBot="1" x14ac:dyDescent="0.35">
      <c r="B54" s="21" t="s">
        <v>37</v>
      </c>
      <c r="C54" s="22">
        <v>3</v>
      </c>
    </row>
    <row r="55" spans="1:3" ht="23" thickBot="1" x14ac:dyDescent="0.35">
      <c r="B55" s="21" t="s">
        <v>38</v>
      </c>
      <c r="C55" s="22">
        <v>3</v>
      </c>
    </row>
    <row r="56" spans="1:3" ht="23" thickBot="1" x14ac:dyDescent="0.35">
      <c r="B56" s="21" t="s">
        <v>39</v>
      </c>
      <c r="C56" s="22">
        <v>3</v>
      </c>
    </row>
    <row r="57" spans="1:3" ht="31" thickBot="1" x14ac:dyDescent="0.35">
      <c r="B57" s="21" t="s">
        <v>40</v>
      </c>
      <c r="C57" s="22">
        <v>3</v>
      </c>
    </row>
    <row r="58" spans="1:3" ht="23" thickBot="1" x14ac:dyDescent="0.35">
      <c r="B58" s="21" t="s">
        <v>41</v>
      </c>
      <c r="C58" s="22">
        <v>3</v>
      </c>
    </row>
    <row r="59" spans="1:3" ht="23" thickBot="1" x14ac:dyDescent="0.35">
      <c r="B59" s="21" t="s">
        <v>42</v>
      </c>
      <c r="C59" s="22">
        <v>3</v>
      </c>
    </row>
    <row r="60" spans="1:3" ht="23" thickBot="1" x14ac:dyDescent="0.35">
      <c r="B60" s="21" t="s">
        <v>43</v>
      </c>
      <c r="C60" s="22">
        <v>3</v>
      </c>
    </row>
    <row r="61" spans="1:3" ht="23" thickBot="1" x14ac:dyDescent="0.35">
      <c r="B61" s="21" t="s">
        <v>44</v>
      </c>
      <c r="C61" s="22">
        <v>3</v>
      </c>
    </row>
    <row r="62" spans="1:3" ht="23" thickBot="1" x14ac:dyDescent="0.35">
      <c r="B62" s="21" t="s">
        <v>45</v>
      </c>
      <c r="C62" s="22">
        <v>3</v>
      </c>
    </row>
    <row r="63" spans="1:3" ht="31" thickBot="1" x14ac:dyDescent="0.35">
      <c r="B63" s="21" t="s">
        <v>46</v>
      </c>
      <c r="C63" s="22">
        <v>3</v>
      </c>
    </row>
    <row r="64" spans="1:3" ht="23" thickBot="1" x14ac:dyDescent="0.35">
      <c r="B64" s="21" t="s">
        <v>47</v>
      </c>
      <c r="C64" s="22">
        <v>3</v>
      </c>
    </row>
    <row r="65" spans="1:3" ht="23" thickBot="1" x14ac:dyDescent="0.35">
      <c r="B65" s="21" t="s">
        <v>48</v>
      </c>
      <c r="C65" s="22">
        <v>3</v>
      </c>
    </row>
    <row r="66" spans="1:3" ht="31" thickBot="1" x14ac:dyDescent="0.35">
      <c r="B66" s="21" t="s">
        <v>49</v>
      </c>
      <c r="C66" s="22">
        <v>3</v>
      </c>
    </row>
    <row r="67" spans="1:3" ht="23" thickBot="1" x14ac:dyDescent="0.35">
      <c r="B67" s="21" t="s">
        <v>50</v>
      </c>
      <c r="C67" s="22">
        <v>3</v>
      </c>
    </row>
    <row r="68" spans="1:3" ht="23" thickBot="1" x14ac:dyDescent="0.35">
      <c r="B68" s="21" t="s">
        <v>51</v>
      </c>
      <c r="C68" s="22">
        <v>3</v>
      </c>
    </row>
    <row r="69" spans="1:3" ht="23" thickBot="1" x14ac:dyDescent="0.35">
      <c r="B69" s="21" t="s">
        <v>11</v>
      </c>
      <c r="C69" s="22">
        <f>SUM(C53:C68)</f>
        <v>48</v>
      </c>
    </row>
    <row r="71" spans="1:3" ht="23" thickBot="1" x14ac:dyDescent="0.35">
      <c r="A71" s="15">
        <v>10</v>
      </c>
      <c r="B71" s="202" t="s">
        <v>141</v>
      </c>
      <c r="C71" s="202"/>
    </row>
    <row r="72" spans="1:3" x14ac:dyDescent="0.3">
      <c r="B72" s="186" t="s">
        <v>19</v>
      </c>
      <c r="C72" s="3" t="s">
        <v>4</v>
      </c>
    </row>
    <row r="73" spans="1:3" ht="31" thickBot="1" x14ac:dyDescent="0.35">
      <c r="B73" s="187"/>
      <c r="C73" s="32" t="s">
        <v>5</v>
      </c>
    </row>
    <row r="74" spans="1:3" ht="23" thickBot="1" x14ac:dyDescent="0.35">
      <c r="B74" s="19"/>
      <c r="C74" s="34" t="s">
        <v>6</v>
      </c>
    </row>
    <row r="75" spans="1:3" ht="31" thickBot="1" x14ac:dyDescent="0.35">
      <c r="B75" s="21" t="s">
        <v>54</v>
      </c>
      <c r="C75" s="30">
        <v>1</v>
      </c>
    </row>
    <row r="76" spans="1:3" ht="23" thickBot="1" x14ac:dyDescent="0.35">
      <c r="B76" s="6" t="s">
        <v>55</v>
      </c>
      <c r="C76" s="30">
        <v>1</v>
      </c>
    </row>
    <row r="77" spans="1:3" ht="23" thickBot="1" x14ac:dyDescent="0.35">
      <c r="B77" s="6" t="s">
        <v>56</v>
      </c>
      <c r="C77" s="30">
        <v>1</v>
      </c>
    </row>
    <row r="78" spans="1:3" ht="23" thickBot="1" x14ac:dyDescent="0.35">
      <c r="B78" s="6" t="s">
        <v>51</v>
      </c>
      <c r="C78" s="30">
        <v>1</v>
      </c>
    </row>
    <row r="79" spans="1:3" ht="23" thickBot="1" x14ac:dyDescent="0.35">
      <c r="B79" s="23" t="s">
        <v>57</v>
      </c>
      <c r="C79" s="31">
        <f>SUM(C75:C78)</f>
        <v>4</v>
      </c>
    </row>
    <row r="80" spans="1:3" x14ac:dyDescent="0.3">
      <c r="B80" s="1"/>
    </row>
    <row r="81" spans="1:3" ht="23" thickBot="1" x14ac:dyDescent="0.35">
      <c r="A81" s="15">
        <v>11</v>
      </c>
      <c r="B81" s="1" t="s">
        <v>142</v>
      </c>
    </row>
    <row r="82" spans="1:3" x14ac:dyDescent="0.3">
      <c r="B82" s="196" t="s">
        <v>19</v>
      </c>
      <c r="C82" s="27" t="s">
        <v>4</v>
      </c>
    </row>
    <row r="83" spans="1:3" ht="23" thickBot="1" x14ac:dyDescent="0.35">
      <c r="B83" s="200"/>
      <c r="C83" s="28" t="s">
        <v>5</v>
      </c>
    </row>
    <row r="84" spans="1:3" ht="23" thickBot="1" x14ac:dyDescent="0.35">
      <c r="B84" s="35"/>
      <c r="C84" s="29" t="s">
        <v>6</v>
      </c>
    </row>
    <row r="85" spans="1:3" ht="23" thickBot="1" x14ac:dyDescent="0.35">
      <c r="B85" s="21" t="s">
        <v>58</v>
      </c>
      <c r="C85" s="30">
        <f>-L300</f>
        <v>12</v>
      </c>
    </row>
    <row r="86" spans="1:3" ht="23" thickBot="1" x14ac:dyDescent="0.35">
      <c r="B86" s="21" t="s">
        <v>59</v>
      </c>
      <c r="C86" s="30">
        <f>C355</f>
        <v>1.2</v>
      </c>
    </row>
    <row r="87" spans="1:3" ht="23" thickBot="1" x14ac:dyDescent="0.35">
      <c r="B87" s="21" t="s">
        <v>60</v>
      </c>
      <c r="C87" s="30">
        <f>-C367</f>
        <v>1</v>
      </c>
    </row>
    <row r="88" spans="1:3" ht="23" thickBot="1" x14ac:dyDescent="0.35">
      <c r="B88" s="8" t="s">
        <v>57</v>
      </c>
      <c r="C88" s="31">
        <f>SUM(C85:C87)</f>
        <v>14.2</v>
      </c>
    </row>
    <row r="89" spans="1:3" x14ac:dyDescent="0.3">
      <c r="B89" s="36"/>
    </row>
    <row r="90" spans="1:3" ht="23" thickBot="1" x14ac:dyDescent="0.35">
      <c r="A90" s="15">
        <v>12</v>
      </c>
      <c r="B90" s="1" t="s">
        <v>143</v>
      </c>
    </row>
    <row r="91" spans="1:3" x14ac:dyDescent="0.3">
      <c r="B91" s="186" t="s">
        <v>19</v>
      </c>
      <c r="C91" s="27" t="s">
        <v>4</v>
      </c>
    </row>
    <row r="92" spans="1:3" ht="23" thickBot="1" x14ac:dyDescent="0.35">
      <c r="B92" s="187"/>
      <c r="C92" s="28" t="s">
        <v>5</v>
      </c>
    </row>
    <row r="93" spans="1:3" ht="23" thickBot="1" x14ac:dyDescent="0.35">
      <c r="B93" s="37"/>
      <c r="C93" s="29" t="s">
        <v>6</v>
      </c>
    </row>
    <row r="94" spans="1:3" ht="31" thickBot="1" x14ac:dyDescent="0.35">
      <c r="B94" s="21" t="s">
        <v>61</v>
      </c>
      <c r="C94" s="22">
        <v>1</v>
      </c>
    </row>
    <row r="95" spans="1:3" ht="23" thickBot="1" x14ac:dyDescent="0.35">
      <c r="B95" s="21" t="s">
        <v>62</v>
      </c>
      <c r="C95" s="22">
        <v>1</v>
      </c>
    </row>
    <row r="96" spans="1:3" ht="23" thickBot="1" x14ac:dyDescent="0.35">
      <c r="B96" s="21" t="s">
        <v>63</v>
      </c>
      <c r="C96" s="22">
        <v>1</v>
      </c>
    </row>
    <row r="97" spans="1:3" ht="31" thickBot="1" x14ac:dyDescent="0.35">
      <c r="B97" s="21" t="s">
        <v>64</v>
      </c>
      <c r="C97" s="22">
        <v>1</v>
      </c>
    </row>
    <row r="98" spans="1:3" ht="23" thickBot="1" x14ac:dyDescent="0.35">
      <c r="B98" s="21" t="s">
        <v>65</v>
      </c>
      <c r="C98" s="22">
        <v>1</v>
      </c>
    </row>
    <row r="99" spans="1:3" ht="23" thickBot="1" x14ac:dyDescent="0.35">
      <c r="B99" s="21" t="s">
        <v>66</v>
      </c>
      <c r="C99" s="22">
        <v>1</v>
      </c>
    </row>
    <row r="100" spans="1:3" ht="23" thickBot="1" x14ac:dyDescent="0.35">
      <c r="B100" s="23" t="s">
        <v>67</v>
      </c>
      <c r="C100" s="24">
        <f>SUM(C94:C99)</f>
        <v>6</v>
      </c>
    </row>
    <row r="101" spans="1:3" x14ac:dyDescent="0.3">
      <c r="B101" s="1"/>
    </row>
    <row r="102" spans="1:3" ht="23" thickBot="1" x14ac:dyDescent="0.35">
      <c r="A102" s="15">
        <v>13</v>
      </c>
      <c r="B102" s="1" t="s">
        <v>144</v>
      </c>
    </row>
    <row r="103" spans="1:3" x14ac:dyDescent="0.3">
      <c r="B103" s="186" t="s">
        <v>19</v>
      </c>
      <c r="C103" s="27" t="s">
        <v>4</v>
      </c>
    </row>
    <row r="104" spans="1:3" ht="23" thickBot="1" x14ac:dyDescent="0.35">
      <c r="B104" s="187"/>
      <c r="C104" s="28" t="s">
        <v>5</v>
      </c>
    </row>
    <row r="105" spans="1:3" ht="23" thickBot="1" x14ac:dyDescent="0.35">
      <c r="B105" s="37"/>
      <c r="C105" s="29" t="s">
        <v>6</v>
      </c>
    </row>
    <row r="106" spans="1:3" ht="31" thickBot="1" x14ac:dyDescent="0.35">
      <c r="B106" s="21" t="s">
        <v>68</v>
      </c>
      <c r="C106" s="22">
        <v>1</v>
      </c>
    </row>
    <row r="107" spans="1:3" ht="31" thickBot="1" x14ac:dyDescent="0.35">
      <c r="B107" s="21" t="s">
        <v>69</v>
      </c>
      <c r="C107" s="22">
        <v>1</v>
      </c>
    </row>
    <row r="108" spans="1:3" ht="31" thickBot="1" x14ac:dyDescent="0.35">
      <c r="B108" s="21" t="s">
        <v>70</v>
      </c>
      <c r="C108" s="22">
        <v>1</v>
      </c>
    </row>
    <row r="109" spans="1:3" ht="23" thickBot="1" x14ac:dyDescent="0.35">
      <c r="B109" s="21" t="s">
        <v>71</v>
      </c>
      <c r="C109" s="22">
        <v>1</v>
      </c>
    </row>
    <row r="110" spans="1:3" ht="23" thickBot="1" x14ac:dyDescent="0.35">
      <c r="B110" s="21" t="s">
        <v>72</v>
      </c>
      <c r="C110" s="22">
        <v>1</v>
      </c>
    </row>
    <row r="111" spans="1:3" ht="23" thickBot="1" x14ac:dyDescent="0.35">
      <c r="B111" s="23" t="s">
        <v>73</v>
      </c>
      <c r="C111" s="24">
        <f>SUM(C106:C110)</f>
        <v>5</v>
      </c>
    </row>
    <row r="112" spans="1:3" x14ac:dyDescent="0.3">
      <c r="B112" s="16"/>
    </row>
    <row r="113" spans="1:3" x14ac:dyDescent="0.3">
      <c r="B113" s="39"/>
    </row>
    <row r="114" spans="1:3" ht="23" thickBot="1" x14ac:dyDescent="0.35">
      <c r="A114" s="15">
        <v>14</v>
      </c>
      <c r="B114" s="1" t="s">
        <v>145</v>
      </c>
    </row>
    <row r="115" spans="1:3" x14ac:dyDescent="0.3">
      <c r="B115" s="186" t="s">
        <v>19</v>
      </c>
      <c r="C115" s="40" t="s">
        <v>4</v>
      </c>
    </row>
    <row r="116" spans="1:3" ht="23" thickBot="1" x14ac:dyDescent="0.35">
      <c r="B116" s="201"/>
      <c r="C116" s="29" t="s">
        <v>5</v>
      </c>
    </row>
    <row r="117" spans="1:3" ht="23" thickBot="1" x14ac:dyDescent="0.35">
      <c r="B117" s="187"/>
      <c r="C117" s="29" t="s">
        <v>6</v>
      </c>
    </row>
    <row r="118" spans="1:3" ht="23" thickBot="1" x14ac:dyDescent="0.35">
      <c r="B118" s="21" t="s">
        <v>74</v>
      </c>
      <c r="C118" s="30">
        <v>1</v>
      </c>
    </row>
    <row r="119" spans="1:3" ht="23" thickBot="1" x14ac:dyDescent="0.35">
      <c r="B119" s="21" t="s">
        <v>75</v>
      </c>
      <c r="C119" s="30">
        <v>1</v>
      </c>
    </row>
    <row r="120" spans="1:3" ht="23" thickBot="1" x14ac:dyDescent="0.35">
      <c r="B120" s="21" t="s">
        <v>76</v>
      </c>
      <c r="C120" s="30">
        <v>1</v>
      </c>
    </row>
    <row r="121" spans="1:3" ht="23" thickBot="1" x14ac:dyDescent="0.35">
      <c r="B121" s="41" t="s">
        <v>77</v>
      </c>
      <c r="C121" s="30">
        <v>1</v>
      </c>
    </row>
    <row r="122" spans="1:3" ht="23" thickBot="1" x14ac:dyDescent="0.35">
      <c r="B122" s="23" t="s">
        <v>78</v>
      </c>
      <c r="C122" s="31">
        <f>SUM(C118:C121)</f>
        <v>4</v>
      </c>
    </row>
    <row r="123" spans="1:3" x14ac:dyDescent="0.3">
      <c r="B123" s="1"/>
    </row>
    <row r="124" spans="1:3" ht="23" thickBot="1" x14ac:dyDescent="0.35">
      <c r="A124" s="15">
        <v>15</v>
      </c>
      <c r="B124" s="1" t="s">
        <v>146</v>
      </c>
    </row>
    <row r="125" spans="1:3" x14ac:dyDescent="0.3">
      <c r="B125" s="186" t="s">
        <v>19</v>
      </c>
      <c r="C125" s="27" t="s">
        <v>4</v>
      </c>
    </row>
    <row r="126" spans="1:3" ht="23" thickBot="1" x14ac:dyDescent="0.35">
      <c r="B126" s="187"/>
      <c r="C126" s="28" t="s">
        <v>5</v>
      </c>
    </row>
    <row r="127" spans="1:3" ht="23" thickBot="1" x14ac:dyDescent="0.35">
      <c r="B127" s="37"/>
      <c r="C127" s="29" t="s">
        <v>6</v>
      </c>
    </row>
    <row r="128" spans="1:3" ht="23" thickBot="1" x14ac:dyDescent="0.35">
      <c r="B128" s="21" t="s">
        <v>58</v>
      </c>
      <c r="C128" s="30">
        <v>4</v>
      </c>
    </row>
    <row r="129" spans="1:3" ht="23" thickBot="1" x14ac:dyDescent="0.35">
      <c r="B129" s="21" t="s">
        <v>59</v>
      </c>
      <c r="C129" s="30">
        <v>4</v>
      </c>
    </row>
    <row r="130" spans="1:3" ht="23" thickBot="1" x14ac:dyDescent="0.35">
      <c r="B130" s="21" t="s">
        <v>79</v>
      </c>
      <c r="C130" s="30">
        <v>4</v>
      </c>
    </row>
    <row r="131" spans="1:3" ht="23" thickBot="1" x14ac:dyDescent="0.35">
      <c r="B131" s="23" t="s">
        <v>80</v>
      </c>
      <c r="C131" s="31">
        <f>SUM(C128:C130)</f>
        <v>12</v>
      </c>
    </row>
    <row r="132" spans="1:3" x14ac:dyDescent="0.3">
      <c r="B132" s="26"/>
    </row>
    <row r="133" spans="1:3" ht="23" thickBot="1" x14ac:dyDescent="0.35">
      <c r="A133" s="15">
        <v>16</v>
      </c>
      <c r="B133" s="1" t="s">
        <v>147</v>
      </c>
    </row>
    <row r="134" spans="1:3" x14ac:dyDescent="0.3">
      <c r="B134" s="196" t="s">
        <v>19</v>
      </c>
      <c r="C134" s="3" t="s">
        <v>4</v>
      </c>
    </row>
    <row r="135" spans="1:3" ht="31" thickBot="1" x14ac:dyDescent="0.35">
      <c r="B135" s="200"/>
      <c r="C135" s="32" t="s">
        <v>5</v>
      </c>
    </row>
    <row r="136" spans="1:3" ht="23" thickBot="1" x14ac:dyDescent="0.35">
      <c r="B136" s="42"/>
      <c r="C136" s="34" t="s">
        <v>6</v>
      </c>
    </row>
    <row r="137" spans="1:3" ht="31" thickBot="1" x14ac:dyDescent="0.35">
      <c r="B137" s="21" t="s">
        <v>81</v>
      </c>
      <c r="C137" s="30">
        <v>3</v>
      </c>
    </row>
    <row r="138" spans="1:3" ht="31" thickBot="1" x14ac:dyDescent="0.35">
      <c r="B138" s="21" t="s">
        <v>82</v>
      </c>
      <c r="C138" s="30">
        <v>3</v>
      </c>
    </row>
    <row r="139" spans="1:3" ht="23" thickBot="1" x14ac:dyDescent="0.35">
      <c r="B139" s="23" t="s">
        <v>57</v>
      </c>
      <c r="C139" s="31">
        <f>SUM(C137:C138)</f>
        <v>6</v>
      </c>
    </row>
    <row r="140" spans="1:3" x14ac:dyDescent="0.3">
      <c r="B140" s="26"/>
    </row>
    <row r="141" spans="1:3" ht="23" thickBot="1" x14ac:dyDescent="0.35">
      <c r="A141" s="15">
        <v>17</v>
      </c>
      <c r="B141" s="1" t="s">
        <v>148</v>
      </c>
    </row>
    <row r="142" spans="1:3" x14ac:dyDescent="0.3">
      <c r="B142" s="196" t="s">
        <v>19</v>
      </c>
      <c r="C142" s="3" t="s">
        <v>4</v>
      </c>
    </row>
    <row r="143" spans="1:3" ht="31" thickBot="1" x14ac:dyDescent="0.35">
      <c r="B143" s="200"/>
      <c r="C143" s="32" t="s">
        <v>5</v>
      </c>
    </row>
    <row r="144" spans="1:3" ht="23" thickBot="1" x14ac:dyDescent="0.35">
      <c r="B144" s="42"/>
      <c r="C144" s="34" t="s">
        <v>6</v>
      </c>
    </row>
    <row r="145" spans="1:3" ht="23" thickBot="1" x14ac:dyDescent="0.35">
      <c r="B145" s="21" t="s">
        <v>83</v>
      </c>
      <c r="C145" s="30">
        <v>5</v>
      </c>
    </row>
    <row r="146" spans="1:3" ht="23" thickBot="1" x14ac:dyDescent="0.35">
      <c r="B146" s="23" t="s">
        <v>84</v>
      </c>
      <c r="C146" s="31">
        <f>SUM(C145)</f>
        <v>5</v>
      </c>
    </row>
    <row r="147" spans="1:3" x14ac:dyDescent="0.3">
      <c r="B147" s="1"/>
    </row>
    <row r="148" spans="1:3" ht="23" thickBot="1" x14ac:dyDescent="0.35">
      <c r="A148" s="15">
        <v>18</v>
      </c>
      <c r="B148" s="1" t="s">
        <v>149</v>
      </c>
    </row>
    <row r="149" spans="1:3" x14ac:dyDescent="0.3">
      <c r="B149" s="186" t="s">
        <v>19</v>
      </c>
      <c r="C149" s="27" t="s">
        <v>4</v>
      </c>
    </row>
    <row r="150" spans="1:3" ht="23" thickBot="1" x14ac:dyDescent="0.35">
      <c r="B150" s="187"/>
      <c r="C150" s="28" t="s">
        <v>5</v>
      </c>
    </row>
    <row r="151" spans="1:3" ht="23" thickBot="1" x14ac:dyDescent="0.35">
      <c r="B151" s="37"/>
      <c r="C151" s="29" t="s">
        <v>6</v>
      </c>
    </row>
    <row r="152" spans="1:3" ht="23" thickBot="1" x14ac:dyDescent="0.35">
      <c r="B152" s="21" t="s">
        <v>85</v>
      </c>
      <c r="C152" s="30">
        <f>L298</f>
        <v>0</v>
      </c>
    </row>
    <row r="153" spans="1:3" ht="23" thickBot="1" x14ac:dyDescent="0.35">
      <c r="B153" s="21" t="s">
        <v>86</v>
      </c>
      <c r="C153" s="30">
        <f>C356</f>
        <v>0</v>
      </c>
    </row>
    <row r="154" spans="1:3" ht="23" thickBot="1" x14ac:dyDescent="0.35">
      <c r="B154" s="23" t="s">
        <v>87</v>
      </c>
      <c r="C154" s="31">
        <f>SUM(C152:C153)</f>
        <v>0</v>
      </c>
    </row>
    <row r="155" spans="1:3" x14ac:dyDescent="0.3">
      <c r="B155" s="1"/>
    </row>
    <row r="156" spans="1:3" ht="23" thickBot="1" x14ac:dyDescent="0.35">
      <c r="A156" s="15">
        <v>19</v>
      </c>
      <c r="B156" s="1" t="s">
        <v>150</v>
      </c>
    </row>
    <row r="157" spans="1:3" x14ac:dyDescent="0.3">
      <c r="B157" s="186" t="s">
        <v>19</v>
      </c>
      <c r="C157" s="40" t="s">
        <v>4</v>
      </c>
    </row>
    <row r="158" spans="1:3" ht="23" thickBot="1" x14ac:dyDescent="0.35">
      <c r="B158" s="201"/>
      <c r="C158" s="29" t="s">
        <v>5</v>
      </c>
    </row>
    <row r="159" spans="1:3" ht="23" thickBot="1" x14ac:dyDescent="0.35">
      <c r="B159" s="187"/>
      <c r="C159" s="29" t="s">
        <v>6</v>
      </c>
    </row>
    <row r="160" spans="1:3" ht="23" thickBot="1" x14ac:dyDescent="0.35">
      <c r="B160" s="21" t="s">
        <v>88</v>
      </c>
      <c r="C160" s="30">
        <v>4</v>
      </c>
    </row>
    <row r="161" spans="1:4" ht="23" thickBot="1" x14ac:dyDescent="0.35">
      <c r="B161" s="21" t="s">
        <v>89</v>
      </c>
      <c r="C161" s="30">
        <v>2</v>
      </c>
    </row>
    <row r="162" spans="1:4" ht="23" thickBot="1" x14ac:dyDescent="0.35">
      <c r="B162" s="21" t="s">
        <v>90</v>
      </c>
      <c r="C162" s="30">
        <v>1</v>
      </c>
    </row>
    <row r="163" spans="1:4" ht="31" thickBot="1" x14ac:dyDescent="0.35">
      <c r="B163" s="6" t="s">
        <v>91</v>
      </c>
      <c r="C163" s="30">
        <v>1</v>
      </c>
    </row>
    <row r="164" spans="1:4" ht="31" thickBot="1" x14ac:dyDescent="0.35">
      <c r="B164" s="8" t="s">
        <v>92</v>
      </c>
      <c r="C164" s="31">
        <f>SUM(C160:C163)</f>
        <v>8</v>
      </c>
    </row>
    <row r="165" spans="1:4" x14ac:dyDescent="0.3">
      <c r="B165" s="44"/>
    </row>
    <row r="166" spans="1:4" ht="23" thickBot="1" x14ac:dyDescent="0.35">
      <c r="A166" s="15">
        <v>20</v>
      </c>
      <c r="B166" s="1" t="s">
        <v>151</v>
      </c>
    </row>
    <row r="167" spans="1:4" x14ac:dyDescent="0.3">
      <c r="B167" s="186" t="s">
        <v>19</v>
      </c>
      <c r="C167" s="40" t="s">
        <v>4</v>
      </c>
      <c r="D167" s="27" t="s">
        <v>93</v>
      </c>
    </row>
    <row r="168" spans="1:4" ht="31" thickBot="1" x14ac:dyDescent="0.35">
      <c r="B168" s="187"/>
      <c r="C168" s="34" t="s">
        <v>5</v>
      </c>
      <c r="D168" s="28" t="s">
        <v>94</v>
      </c>
    </row>
    <row r="169" spans="1:4" ht="23" thickBot="1" x14ac:dyDescent="0.35">
      <c r="B169" s="19"/>
      <c r="C169" s="29" t="s">
        <v>6</v>
      </c>
      <c r="D169" s="29" t="s">
        <v>6</v>
      </c>
    </row>
    <row r="170" spans="1:4" ht="23" thickBot="1" x14ac:dyDescent="0.35">
      <c r="B170" s="21" t="s">
        <v>95</v>
      </c>
      <c r="C170" s="30">
        <v>9.5</v>
      </c>
      <c r="D170" s="30">
        <f>E182</f>
        <v>3</v>
      </c>
    </row>
    <row r="171" spans="1:4" ht="23" thickBot="1" x14ac:dyDescent="0.35">
      <c r="B171" s="21" t="s">
        <v>96</v>
      </c>
      <c r="C171" s="30">
        <v>12.4</v>
      </c>
      <c r="D171" s="30">
        <f>E184</f>
        <v>1</v>
      </c>
    </row>
    <row r="172" spans="1:4" ht="23" thickBot="1" x14ac:dyDescent="0.35">
      <c r="B172" s="21" t="s">
        <v>97</v>
      </c>
      <c r="C172" s="30">
        <v>5</v>
      </c>
      <c r="D172" s="30">
        <f>E186</f>
        <v>1</v>
      </c>
    </row>
    <row r="173" spans="1:4" ht="23" thickBot="1" x14ac:dyDescent="0.35">
      <c r="B173" s="21" t="s">
        <v>98</v>
      </c>
      <c r="C173" s="30">
        <v>5</v>
      </c>
      <c r="D173" s="30">
        <f>E188</f>
        <v>2</v>
      </c>
    </row>
    <row r="174" spans="1:4" ht="31" thickBot="1" x14ac:dyDescent="0.35">
      <c r="B174" s="21" t="s">
        <v>99</v>
      </c>
      <c r="C174" s="30">
        <v>2</v>
      </c>
      <c r="D174" s="30">
        <f>E190</f>
        <v>0.5</v>
      </c>
    </row>
    <row r="175" spans="1:4" ht="23" thickBot="1" x14ac:dyDescent="0.35">
      <c r="B175" s="23" t="s">
        <v>57</v>
      </c>
      <c r="C175" s="31">
        <f>SUM(C170:C174)</f>
        <v>33.9</v>
      </c>
      <c r="D175" s="31">
        <f>SUM(D170:D174)</f>
        <v>7.5</v>
      </c>
    </row>
    <row r="176" spans="1:4" x14ac:dyDescent="0.3">
      <c r="B176" s="16"/>
    </row>
    <row r="177" spans="2:5" ht="23" thickBot="1" x14ac:dyDescent="0.35">
      <c r="B177" s="202" t="s">
        <v>100</v>
      </c>
      <c r="C177" s="202"/>
      <c r="D177" s="202"/>
      <c r="E177" s="202"/>
    </row>
    <row r="178" spans="2:5" ht="30" x14ac:dyDescent="0.3">
      <c r="B178" s="206"/>
      <c r="C178" s="208"/>
      <c r="D178" s="40" t="s">
        <v>4</v>
      </c>
      <c r="E178" s="3" t="s">
        <v>93</v>
      </c>
    </row>
    <row r="179" spans="2:5" ht="31" thickBot="1" x14ac:dyDescent="0.35">
      <c r="B179" s="207"/>
      <c r="C179" s="209"/>
      <c r="D179" s="34" t="s">
        <v>5</v>
      </c>
      <c r="E179" s="28" t="s">
        <v>94</v>
      </c>
    </row>
    <row r="180" spans="2:5" ht="23" thickBot="1" x14ac:dyDescent="0.35">
      <c r="B180" s="25" t="s">
        <v>101</v>
      </c>
      <c r="C180" s="34" t="s">
        <v>102</v>
      </c>
      <c r="D180" s="29" t="s">
        <v>6</v>
      </c>
      <c r="E180" s="29" t="s">
        <v>6</v>
      </c>
    </row>
    <row r="181" spans="2:5" ht="23" thickBot="1" x14ac:dyDescent="0.35">
      <c r="B181" s="23" t="s">
        <v>103</v>
      </c>
      <c r="C181" s="9"/>
      <c r="D181" s="31"/>
      <c r="E181" s="31"/>
    </row>
    <row r="182" spans="2:5" ht="23" thickBot="1" x14ac:dyDescent="0.35">
      <c r="B182" s="41" t="s">
        <v>104</v>
      </c>
      <c r="C182" s="7" t="s">
        <v>105</v>
      </c>
      <c r="D182" s="30">
        <v>9.9</v>
      </c>
      <c r="E182" s="30">
        <v>3</v>
      </c>
    </row>
    <row r="183" spans="2:5" ht="23" thickBot="1" x14ac:dyDescent="0.35">
      <c r="B183" s="23" t="s">
        <v>106</v>
      </c>
      <c r="C183" s="7"/>
      <c r="D183" s="30"/>
      <c r="E183" s="30"/>
    </row>
    <row r="184" spans="2:5" ht="23" thickBot="1" x14ac:dyDescent="0.35">
      <c r="B184" s="21" t="s">
        <v>107</v>
      </c>
      <c r="C184" s="7" t="s">
        <v>105</v>
      </c>
      <c r="D184" s="30">
        <v>12</v>
      </c>
      <c r="E184" s="30">
        <v>1</v>
      </c>
    </row>
    <row r="185" spans="2:5" ht="23" thickBot="1" x14ac:dyDescent="0.35">
      <c r="B185" s="23" t="s">
        <v>108</v>
      </c>
      <c r="C185" s="9"/>
      <c r="D185" s="31"/>
      <c r="E185" s="31"/>
    </row>
    <row r="186" spans="2:5" ht="23" thickBot="1" x14ac:dyDescent="0.35">
      <c r="B186" s="41" t="s">
        <v>109</v>
      </c>
      <c r="C186" s="7" t="s">
        <v>110</v>
      </c>
      <c r="D186" s="30">
        <v>5</v>
      </c>
      <c r="E186" s="30">
        <v>1</v>
      </c>
    </row>
    <row r="187" spans="2:5" ht="23" thickBot="1" x14ac:dyDescent="0.35">
      <c r="B187" s="23" t="s">
        <v>98</v>
      </c>
      <c r="C187" s="7"/>
      <c r="D187" s="30"/>
      <c r="E187" s="30"/>
    </row>
    <row r="188" spans="2:5" ht="23" thickBot="1" x14ac:dyDescent="0.35">
      <c r="B188" s="21" t="s">
        <v>111</v>
      </c>
      <c r="C188" s="7" t="s">
        <v>110</v>
      </c>
      <c r="D188" s="30">
        <v>5</v>
      </c>
      <c r="E188" s="30">
        <v>2</v>
      </c>
    </row>
    <row r="189" spans="2:5" ht="31" thickBot="1" x14ac:dyDescent="0.35">
      <c r="B189" s="23" t="s">
        <v>112</v>
      </c>
      <c r="C189" s="7"/>
      <c r="D189" s="45"/>
      <c r="E189" s="45"/>
    </row>
    <row r="190" spans="2:5" ht="23" thickBot="1" x14ac:dyDescent="0.35">
      <c r="B190" s="41" t="s">
        <v>113</v>
      </c>
      <c r="C190" s="7"/>
      <c r="D190" s="30">
        <v>2</v>
      </c>
      <c r="E190" s="30">
        <v>0.5</v>
      </c>
    </row>
    <row r="191" spans="2:5" ht="23" thickBot="1" x14ac:dyDescent="0.35">
      <c r="B191" s="23" t="s">
        <v>11</v>
      </c>
      <c r="C191" s="9"/>
      <c r="D191" s="31">
        <f>SUM(D181:D190)</f>
        <v>33.9</v>
      </c>
      <c r="E191" s="31">
        <f>SUM(E181:E190)</f>
        <v>7.5</v>
      </c>
    </row>
    <row r="192" spans="2:5" x14ac:dyDescent="0.3">
      <c r="B192" s="1"/>
    </row>
    <row r="193" spans="1:4" ht="23" thickBot="1" x14ac:dyDescent="0.35">
      <c r="A193" s="15">
        <v>21</v>
      </c>
      <c r="B193" s="1" t="s">
        <v>153</v>
      </c>
    </row>
    <row r="194" spans="1:4" x14ac:dyDescent="0.3">
      <c r="B194" s="186" t="s">
        <v>19</v>
      </c>
      <c r="C194" s="198" t="s">
        <v>114</v>
      </c>
      <c r="D194" s="3" t="s">
        <v>93</v>
      </c>
    </row>
    <row r="195" spans="1:4" ht="23" thickBot="1" x14ac:dyDescent="0.35">
      <c r="B195" s="187"/>
      <c r="C195" s="210"/>
      <c r="D195" s="32" t="s">
        <v>94</v>
      </c>
    </row>
    <row r="196" spans="1:4" ht="23" thickBot="1" x14ac:dyDescent="0.35">
      <c r="B196" s="37"/>
      <c r="C196" s="34" t="s">
        <v>6</v>
      </c>
      <c r="D196" s="34" t="s">
        <v>6</v>
      </c>
    </row>
    <row r="197" spans="1:4" ht="23" thickBot="1" x14ac:dyDescent="0.35">
      <c r="B197" s="23" t="s">
        <v>115</v>
      </c>
      <c r="C197" s="7">
        <v>10</v>
      </c>
      <c r="D197" s="7">
        <v>2</v>
      </c>
    </row>
    <row r="198" spans="1:4" ht="23" thickBot="1" x14ac:dyDescent="0.35">
      <c r="B198" s="21" t="s">
        <v>116</v>
      </c>
      <c r="C198" s="7">
        <v>2</v>
      </c>
      <c r="D198" s="7">
        <v>1</v>
      </c>
    </row>
    <row r="199" spans="1:4" ht="23" thickBot="1" x14ac:dyDescent="0.35">
      <c r="B199" s="21" t="s">
        <v>117</v>
      </c>
      <c r="C199" s="7">
        <v>-0.5</v>
      </c>
      <c r="D199" s="7">
        <v>-0.1</v>
      </c>
    </row>
    <row r="200" spans="1:4" ht="23" thickBot="1" x14ac:dyDescent="0.35">
      <c r="B200" s="23" t="s">
        <v>119</v>
      </c>
      <c r="C200" s="9">
        <f>SUM(C197:C199)</f>
        <v>11.5</v>
      </c>
      <c r="D200" s="9">
        <f>SUM(D197:D199)</f>
        <v>2.9</v>
      </c>
    </row>
    <row r="201" spans="1:4" ht="23" thickBot="1" x14ac:dyDescent="0.35">
      <c r="B201" s="6" t="s">
        <v>120</v>
      </c>
      <c r="C201" s="7">
        <v>6</v>
      </c>
      <c r="D201" s="7">
        <v>2</v>
      </c>
    </row>
    <row r="202" spans="1:4" ht="23" thickBot="1" x14ac:dyDescent="0.35">
      <c r="B202" s="21" t="s">
        <v>121</v>
      </c>
      <c r="C202" s="7">
        <v>5.5</v>
      </c>
      <c r="D202" s="7">
        <v>0.9</v>
      </c>
    </row>
    <row r="203" spans="1:4" ht="23" thickBot="1" x14ac:dyDescent="0.35">
      <c r="B203" s="23" t="s">
        <v>122</v>
      </c>
      <c r="C203" s="9">
        <f>SUM(C201:C202)</f>
        <v>11.5</v>
      </c>
      <c r="D203" s="9">
        <f>SUM(D201:D202)</f>
        <v>2.9</v>
      </c>
    </row>
    <row r="204" spans="1:4" x14ac:dyDescent="0.3">
      <c r="B204" s="1"/>
    </row>
    <row r="205" spans="1:4" ht="23" thickBot="1" x14ac:dyDescent="0.35">
      <c r="B205" s="203" t="s">
        <v>152</v>
      </c>
      <c r="C205" s="203"/>
    </row>
    <row r="206" spans="1:4" ht="46" thickBot="1" x14ac:dyDescent="0.35">
      <c r="B206" s="46" t="s">
        <v>123</v>
      </c>
      <c r="C206" s="47" t="s">
        <v>114</v>
      </c>
    </row>
    <row r="207" spans="1:4" ht="23" thickBot="1" x14ac:dyDescent="0.35">
      <c r="B207" s="37"/>
      <c r="C207" s="34" t="s">
        <v>6</v>
      </c>
    </row>
    <row r="208" spans="1:4" ht="23" thickBot="1" x14ac:dyDescent="0.35">
      <c r="B208" s="21" t="s">
        <v>124</v>
      </c>
      <c r="C208" s="7">
        <v>0.1</v>
      </c>
    </row>
    <row r="209" spans="1:4" ht="23" thickBot="1" x14ac:dyDescent="0.35">
      <c r="B209" s="21" t="s">
        <v>125</v>
      </c>
      <c r="C209" s="7">
        <v>0.55000000000000004</v>
      </c>
    </row>
    <row r="210" spans="1:4" ht="23" thickBot="1" x14ac:dyDescent="0.35">
      <c r="B210" s="21" t="s">
        <v>126</v>
      </c>
      <c r="C210" s="7">
        <v>-0.1</v>
      </c>
    </row>
    <row r="211" spans="1:4" ht="23" thickBot="1" x14ac:dyDescent="0.35">
      <c r="B211" s="21" t="s">
        <v>127</v>
      </c>
      <c r="C211" s="7">
        <v>-0.05</v>
      </c>
    </row>
    <row r="212" spans="1:4" ht="23" thickBot="1" x14ac:dyDescent="0.35">
      <c r="B212" s="21" t="s">
        <v>128</v>
      </c>
      <c r="C212" s="9">
        <f>SUM(C208:C211)</f>
        <v>0.5</v>
      </c>
    </row>
    <row r="214" spans="1:4" x14ac:dyDescent="0.3">
      <c r="B214" s="38"/>
    </row>
    <row r="215" spans="1:4" ht="23" thickBot="1" x14ac:dyDescent="0.35">
      <c r="A215" s="15">
        <v>22</v>
      </c>
      <c r="B215" s="204" t="s">
        <v>154</v>
      </c>
      <c r="C215" s="204"/>
      <c r="D215" s="204"/>
    </row>
    <row r="216" spans="1:4" x14ac:dyDescent="0.3">
      <c r="B216" s="196" t="s">
        <v>19</v>
      </c>
      <c r="C216" s="198" t="s">
        <v>114</v>
      </c>
      <c r="D216" s="27" t="s">
        <v>93</v>
      </c>
    </row>
    <row r="217" spans="1:4" ht="23" thickBot="1" x14ac:dyDescent="0.35">
      <c r="B217" s="197"/>
      <c r="C217" s="210"/>
      <c r="D217" s="28" t="s">
        <v>94</v>
      </c>
    </row>
    <row r="218" spans="1:4" ht="23" thickBot="1" x14ac:dyDescent="0.35">
      <c r="B218" s="200"/>
      <c r="C218" s="34" t="s">
        <v>6</v>
      </c>
      <c r="D218" s="29" t="s">
        <v>6</v>
      </c>
    </row>
    <row r="219" spans="1:4" ht="23" thickBot="1" x14ac:dyDescent="0.35">
      <c r="B219" s="6" t="s">
        <v>129</v>
      </c>
      <c r="C219" s="7">
        <v>2.4</v>
      </c>
      <c r="D219" s="30">
        <v>0.8</v>
      </c>
    </row>
    <row r="220" spans="1:4" ht="23" thickBot="1" x14ac:dyDescent="0.35">
      <c r="B220" s="21" t="s">
        <v>117</v>
      </c>
      <c r="C220" s="7">
        <v>0</v>
      </c>
      <c r="D220" s="30">
        <v>0</v>
      </c>
    </row>
    <row r="221" spans="1:4" ht="31" thickBot="1" x14ac:dyDescent="0.35">
      <c r="B221" s="23" t="s">
        <v>130</v>
      </c>
      <c r="C221" s="9">
        <f>SUM(C219:C220)</f>
        <v>2.4</v>
      </c>
      <c r="D221" s="9">
        <f>SUM(D219:D220)</f>
        <v>0.8</v>
      </c>
    </row>
    <row r="222" spans="1:4" x14ac:dyDescent="0.3">
      <c r="B222" s="1"/>
    </row>
    <row r="223" spans="1:4" ht="35" customHeight="1" thickBot="1" x14ac:dyDescent="0.35">
      <c r="B223" s="203" t="s">
        <v>155</v>
      </c>
      <c r="C223" s="205"/>
    </row>
    <row r="224" spans="1:4" ht="46" thickBot="1" x14ac:dyDescent="0.35">
      <c r="B224" s="46" t="s">
        <v>19</v>
      </c>
      <c r="C224" s="48" t="s">
        <v>114</v>
      </c>
    </row>
    <row r="225" spans="1:5" ht="23" thickBot="1" x14ac:dyDescent="0.35">
      <c r="B225" s="37"/>
      <c r="C225" s="49" t="s">
        <v>131</v>
      </c>
    </row>
    <row r="226" spans="1:5" ht="23" thickBot="1" x14ac:dyDescent="0.35">
      <c r="B226" s="21" t="s">
        <v>132</v>
      </c>
      <c r="C226" s="7">
        <v>0</v>
      </c>
    </row>
    <row r="227" spans="1:5" ht="23" thickBot="1" x14ac:dyDescent="0.35">
      <c r="B227" s="21" t="s">
        <v>133</v>
      </c>
      <c r="C227" s="7">
        <v>0</v>
      </c>
    </row>
    <row r="228" spans="1:5" ht="23" thickBot="1" x14ac:dyDescent="0.35">
      <c r="B228" s="21" t="s">
        <v>156</v>
      </c>
      <c r="C228" s="7">
        <v>0</v>
      </c>
    </row>
    <row r="229" spans="1:5" ht="23" thickBot="1" x14ac:dyDescent="0.35">
      <c r="B229" s="21" t="s">
        <v>157</v>
      </c>
      <c r="C229" s="7">
        <v>0</v>
      </c>
    </row>
    <row r="230" spans="1:5" ht="23" thickBot="1" x14ac:dyDescent="0.35">
      <c r="B230" s="21" t="s">
        <v>134</v>
      </c>
      <c r="C230" s="9">
        <f>SUM(C226:C229)</f>
        <v>0</v>
      </c>
    </row>
    <row r="231" spans="1:5" x14ac:dyDescent="0.3">
      <c r="B231" s="1"/>
    </row>
    <row r="232" spans="1:5" ht="23" thickBot="1" x14ac:dyDescent="0.35">
      <c r="A232" s="15">
        <v>23</v>
      </c>
      <c r="B232" s="1" t="s">
        <v>158</v>
      </c>
    </row>
    <row r="233" spans="1:5" x14ac:dyDescent="0.3">
      <c r="B233" s="186" t="s">
        <v>19</v>
      </c>
      <c r="C233" s="40" t="s">
        <v>135</v>
      </c>
      <c r="D233" s="40" t="s">
        <v>93</v>
      </c>
    </row>
    <row r="234" spans="1:5" ht="23" thickBot="1" x14ac:dyDescent="0.35">
      <c r="B234" s="187"/>
      <c r="C234" s="29" t="s">
        <v>136</v>
      </c>
      <c r="D234" s="29" t="s">
        <v>137</v>
      </c>
    </row>
    <row r="235" spans="1:5" ht="23" thickBot="1" x14ac:dyDescent="0.35">
      <c r="B235" s="37"/>
      <c r="C235" s="29" t="s">
        <v>6</v>
      </c>
      <c r="D235" s="29" t="s">
        <v>6</v>
      </c>
    </row>
    <row r="236" spans="1:5" ht="23" thickBot="1" x14ac:dyDescent="0.35">
      <c r="B236" s="21" t="s">
        <v>138</v>
      </c>
      <c r="C236" s="30">
        <v>2</v>
      </c>
      <c r="D236" s="30">
        <v>1</v>
      </c>
    </row>
    <row r="237" spans="1:5" ht="23" thickBot="1" x14ac:dyDescent="0.35">
      <c r="B237" s="21" t="s">
        <v>139</v>
      </c>
      <c r="C237" s="30">
        <v>4</v>
      </c>
      <c r="D237" s="30">
        <v>2</v>
      </c>
    </row>
    <row r="238" spans="1:5" ht="23" thickBot="1" x14ac:dyDescent="0.35">
      <c r="B238" s="21" t="s">
        <v>140</v>
      </c>
      <c r="C238" s="30">
        <v>-1.5</v>
      </c>
      <c r="D238" s="30">
        <v>-0.5</v>
      </c>
    </row>
    <row r="239" spans="1:5" ht="23" thickBot="1" x14ac:dyDescent="0.35">
      <c r="B239" s="8" t="s">
        <v>57</v>
      </c>
      <c r="C239" s="31">
        <f>SUM(C236:C238)</f>
        <v>4.5</v>
      </c>
      <c r="D239" s="31">
        <f>SUM(D236:D238)</f>
        <v>2.5</v>
      </c>
      <c r="E239">
        <f>C239-D239</f>
        <v>2</v>
      </c>
    </row>
    <row r="240" spans="1:5" x14ac:dyDescent="0.3">
      <c r="B240" s="1"/>
    </row>
    <row r="242" spans="1:4" ht="23" thickBot="1" x14ac:dyDescent="0.35">
      <c r="A242" s="15">
        <v>24</v>
      </c>
      <c r="B242" s="1" t="s">
        <v>191</v>
      </c>
    </row>
    <row r="243" spans="1:4" x14ac:dyDescent="0.3">
      <c r="B243" s="186" t="s">
        <v>19</v>
      </c>
      <c r="C243" s="190" t="s">
        <v>114</v>
      </c>
      <c r="D243" s="27" t="s">
        <v>93</v>
      </c>
    </row>
    <row r="244" spans="1:4" ht="23" thickBot="1" x14ac:dyDescent="0.35">
      <c r="B244" s="187"/>
      <c r="C244" s="191"/>
      <c r="D244" s="28" t="s">
        <v>94</v>
      </c>
    </row>
    <row r="245" spans="1:4" ht="23" thickBot="1" x14ac:dyDescent="0.35">
      <c r="B245" s="50"/>
      <c r="C245" s="34" t="s">
        <v>6</v>
      </c>
      <c r="D245" s="29" t="s">
        <v>6</v>
      </c>
    </row>
    <row r="246" spans="1:4" ht="23" thickBot="1" x14ac:dyDescent="0.35">
      <c r="B246" s="23" t="s">
        <v>159</v>
      </c>
      <c r="C246" s="9"/>
      <c r="D246" s="31"/>
    </row>
    <row r="247" spans="1:4" ht="23" thickBot="1" x14ac:dyDescent="0.35">
      <c r="B247" s="21" t="s">
        <v>160</v>
      </c>
      <c r="C247" s="9"/>
      <c r="D247" s="31"/>
    </row>
    <row r="248" spans="1:4" ht="23" thickBot="1" x14ac:dyDescent="0.35">
      <c r="B248" s="21" t="s">
        <v>161</v>
      </c>
      <c r="C248" s="7">
        <v>2</v>
      </c>
      <c r="D248" s="30">
        <v>1</v>
      </c>
    </row>
    <row r="249" spans="1:4" ht="23" thickBot="1" x14ac:dyDescent="0.35">
      <c r="B249" s="21" t="s">
        <v>161</v>
      </c>
      <c r="C249" s="7">
        <v>2</v>
      </c>
      <c r="D249" s="30">
        <v>1</v>
      </c>
    </row>
    <row r="250" spans="1:4" ht="23" thickBot="1" x14ac:dyDescent="0.35">
      <c r="B250" s="21" t="s">
        <v>162</v>
      </c>
      <c r="C250" s="9">
        <f>SUM(C248:C249)</f>
        <v>4</v>
      </c>
      <c r="D250" s="9">
        <f>SUM(D248:D249)</f>
        <v>2</v>
      </c>
    </row>
    <row r="251" spans="1:4" ht="31" thickBot="1" x14ac:dyDescent="0.35">
      <c r="B251" s="23" t="s">
        <v>163</v>
      </c>
      <c r="C251" s="7"/>
      <c r="D251" s="45"/>
    </row>
    <row r="252" spans="1:4" ht="23" thickBot="1" x14ac:dyDescent="0.35">
      <c r="B252" s="21" t="s">
        <v>164</v>
      </c>
      <c r="C252" s="7">
        <v>2</v>
      </c>
      <c r="D252" s="30">
        <v>1</v>
      </c>
    </row>
    <row r="253" spans="1:4" ht="23" thickBot="1" x14ac:dyDescent="0.35">
      <c r="B253" s="21" t="s">
        <v>165</v>
      </c>
      <c r="C253" s="7">
        <v>2</v>
      </c>
      <c r="D253" s="30">
        <v>1</v>
      </c>
    </row>
    <row r="254" spans="1:4" ht="23" thickBot="1" x14ac:dyDescent="0.35">
      <c r="B254" s="21" t="s">
        <v>162</v>
      </c>
      <c r="C254" s="9">
        <f>SUM(C252:C253)</f>
        <v>4</v>
      </c>
      <c r="D254" s="9">
        <f>SUM(D252:D253)</f>
        <v>2</v>
      </c>
    </row>
    <row r="255" spans="1:4" ht="23" thickBot="1" x14ac:dyDescent="0.35">
      <c r="B255" s="23" t="s">
        <v>166</v>
      </c>
      <c r="C255" s="7"/>
      <c r="D255" s="45"/>
    </row>
    <row r="256" spans="1:4" ht="23" thickBot="1" x14ac:dyDescent="0.35">
      <c r="B256" s="21" t="s">
        <v>167</v>
      </c>
      <c r="C256" s="7">
        <v>2</v>
      </c>
      <c r="D256" s="30">
        <v>0.5</v>
      </c>
    </row>
    <row r="257" spans="2:4" ht="23" thickBot="1" x14ac:dyDescent="0.35">
      <c r="B257" s="21" t="s">
        <v>162</v>
      </c>
      <c r="C257" s="9">
        <f>SUM(C256)</f>
        <v>2</v>
      </c>
      <c r="D257" s="9">
        <f>SUM(D256)</f>
        <v>0.5</v>
      </c>
    </row>
    <row r="258" spans="2:4" ht="23" thickBot="1" x14ac:dyDescent="0.35">
      <c r="B258" s="21" t="s">
        <v>168</v>
      </c>
      <c r="C258" s="9">
        <f>C250+C254+C257</f>
        <v>10</v>
      </c>
      <c r="D258" s="9">
        <f>D250+D254+D257</f>
        <v>4.5</v>
      </c>
    </row>
    <row r="259" spans="2:4" ht="23" thickBot="1" x14ac:dyDescent="0.35">
      <c r="B259" s="23" t="s">
        <v>169</v>
      </c>
      <c r="C259" s="9"/>
      <c r="D259" s="31"/>
    </row>
    <row r="260" spans="2:4" ht="23" thickBot="1" x14ac:dyDescent="0.35">
      <c r="B260" s="21" t="s">
        <v>170</v>
      </c>
      <c r="C260" s="9">
        <v>5</v>
      </c>
      <c r="D260" s="31">
        <v>2</v>
      </c>
    </row>
    <row r="261" spans="2:4" ht="23" thickBot="1" x14ac:dyDescent="0.35">
      <c r="B261" s="21" t="s">
        <v>172</v>
      </c>
      <c r="C261" s="9">
        <v>5</v>
      </c>
      <c r="D261" s="31">
        <v>2.5</v>
      </c>
    </row>
    <row r="262" spans="2:4" x14ac:dyDescent="0.3">
      <c r="B262" s="26"/>
    </row>
    <row r="263" spans="2:4" ht="23" thickBot="1" x14ac:dyDescent="0.35">
      <c r="B263" s="1" t="s">
        <v>173</v>
      </c>
    </row>
    <row r="264" spans="2:4" ht="46" thickBot="1" x14ac:dyDescent="0.35">
      <c r="B264" s="51"/>
      <c r="C264" s="47" t="s">
        <v>114</v>
      </c>
    </row>
    <row r="265" spans="2:4" ht="23" thickBot="1" x14ac:dyDescent="0.35">
      <c r="B265" s="37"/>
      <c r="C265" s="34" t="s">
        <v>6</v>
      </c>
    </row>
    <row r="266" spans="2:4" ht="23" thickBot="1" x14ac:dyDescent="0.35">
      <c r="B266" s="21" t="s">
        <v>132</v>
      </c>
      <c r="C266" s="7">
        <v>0.5</v>
      </c>
    </row>
    <row r="267" spans="2:4" ht="23" thickBot="1" x14ac:dyDescent="0.35">
      <c r="B267" s="21" t="s">
        <v>174</v>
      </c>
      <c r="C267" s="7">
        <v>3</v>
      </c>
    </row>
    <row r="268" spans="2:4" ht="23" thickBot="1" x14ac:dyDescent="0.35">
      <c r="B268" s="21" t="s">
        <v>175</v>
      </c>
      <c r="C268" s="7">
        <v>-1.5</v>
      </c>
    </row>
    <row r="269" spans="2:4" ht="31" thickBot="1" x14ac:dyDescent="0.35">
      <c r="B269" s="21" t="s">
        <v>176</v>
      </c>
      <c r="C269" s="7">
        <v>0</v>
      </c>
    </row>
    <row r="270" spans="2:4" ht="23" thickBot="1" x14ac:dyDescent="0.35">
      <c r="B270" s="21" t="s">
        <v>134</v>
      </c>
      <c r="C270" s="9">
        <f>SUM(C266:C269)</f>
        <v>2</v>
      </c>
    </row>
    <row r="271" spans="2:4" x14ac:dyDescent="0.3">
      <c r="B271" s="26"/>
    </row>
    <row r="272" spans="2:4" x14ac:dyDescent="0.3">
      <c r="B272" s="26"/>
    </row>
    <row r="273" spans="1:12" x14ac:dyDescent="0.3">
      <c r="B273" s="1" t="s">
        <v>177</v>
      </c>
    </row>
    <row r="274" spans="1:12" x14ac:dyDescent="0.3">
      <c r="B274" s="216" t="s">
        <v>178</v>
      </c>
      <c r="C274" s="216"/>
      <c r="D274" s="216"/>
      <c r="E274" s="216"/>
      <c r="F274" s="216"/>
      <c r="G274" s="216"/>
    </row>
    <row r="275" spans="1:12" ht="23" thickBot="1" x14ac:dyDescent="0.35">
      <c r="B275" s="26"/>
    </row>
    <row r="276" spans="1:12" ht="46" thickBot="1" x14ac:dyDescent="0.35">
      <c r="B276" s="52" t="s">
        <v>179</v>
      </c>
      <c r="C276" s="211" t="s">
        <v>180</v>
      </c>
      <c r="D276" s="212"/>
      <c r="E276" s="213"/>
      <c r="F276" s="53" t="s">
        <v>181</v>
      </c>
      <c r="G276" s="53" t="s">
        <v>182</v>
      </c>
      <c r="H276" s="53" t="s">
        <v>182</v>
      </c>
    </row>
    <row r="277" spans="1:12" ht="30" x14ac:dyDescent="0.3">
      <c r="B277" s="214"/>
      <c r="C277" s="196" t="s">
        <v>183</v>
      </c>
      <c r="D277" s="196" t="s">
        <v>184</v>
      </c>
      <c r="E277" s="196" t="s">
        <v>185</v>
      </c>
      <c r="F277" s="221"/>
      <c r="G277" s="196" t="s">
        <v>186</v>
      </c>
      <c r="H277" s="54" t="s">
        <v>93</v>
      </c>
    </row>
    <row r="278" spans="1:12" ht="32" thickBot="1" x14ac:dyDescent="0.35">
      <c r="B278" s="215"/>
      <c r="C278" s="200"/>
      <c r="D278" s="200"/>
      <c r="E278" s="200"/>
      <c r="F278" s="222"/>
      <c r="G278" s="200"/>
      <c r="H278" s="55" t="s">
        <v>94</v>
      </c>
    </row>
    <row r="279" spans="1:12" ht="23" thickBot="1" x14ac:dyDescent="0.35">
      <c r="B279" s="56"/>
      <c r="C279" s="57" t="s">
        <v>187</v>
      </c>
      <c r="D279" s="57" t="s">
        <v>187</v>
      </c>
      <c r="E279" s="57" t="s">
        <v>187</v>
      </c>
      <c r="F279" s="58" t="s">
        <v>6</v>
      </c>
      <c r="G279" s="58" t="s">
        <v>6</v>
      </c>
      <c r="H279" s="58" t="s">
        <v>6</v>
      </c>
    </row>
    <row r="280" spans="1:12" ht="23" thickBot="1" x14ac:dyDescent="0.35">
      <c r="B280" s="21" t="s">
        <v>188</v>
      </c>
      <c r="C280" s="59" t="s">
        <v>8</v>
      </c>
      <c r="D280" s="59" t="s">
        <v>8</v>
      </c>
      <c r="E280" s="59" t="s">
        <v>8</v>
      </c>
      <c r="F280" s="59" t="s">
        <v>8</v>
      </c>
      <c r="G280" s="59" t="s">
        <v>8</v>
      </c>
      <c r="H280" s="59" t="s">
        <v>8</v>
      </c>
    </row>
    <row r="281" spans="1:12" ht="23" thickBot="1" x14ac:dyDescent="0.35">
      <c r="B281" s="21" t="s">
        <v>189</v>
      </c>
      <c r="C281" s="59" t="s">
        <v>8</v>
      </c>
      <c r="D281" s="59" t="s">
        <v>8</v>
      </c>
      <c r="E281" s="59" t="s">
        <v>8</v>
      </c>
      <c r="F281" s="59" t="s">
        <v>8</v>
      </c>
      <c r="G281" s="59" t="s">
        <v>8</v>
      </c>
      <c r="H281" s="59" t="s">
        <v>8</v>
      </c>
    </row>
    <row r="282" spans="1:12" ht="23" thickBot="1" x14ac:dyDescent="0.35">
      <c r="B282" s="21" t="s">
        <v>190</v>
      </c>
      <c r="C282" s="59" t="s">
        <v>8</v>
      </c>
      <c r="D282" s="59" t="s">
        <v>8</v>
      </c>
      <c r="E282" s="59" t="s">
        <v>8</v>
      </c>
      <c r="F282" s="59" t="s">
        <v>8</v>
      </c>
      <c r="G282" s="59" t="s">
        <v>8</v>
      </c>
      <c r="H282" s="59" t="s">
        <v>8</v>
      </c>
    </row>
    <row r="283" spans="1:12" ht="23" thickBot="1" x14ac:dyDescent="0.35">
      <c r="B283" s="56"/>
      <c r="C283" s="57" t="s">
        <v>8</v>
      </c>
      <c r="D283" s="57" t="s">
        <v>8</v>
      </c>
      <c r="E283" s="57" t="s">
        <v>8</v>
      </c>
      <c r="F283" s="57" t="s">
        <v>8</v>
      </c>
      <c r="G283" s="57" t="s">
        <v>8</v>
      </c>
      <c r="H283" s="57" t="s">
        <v>8</v>
      </c>
    </row>
    <row r="285" spans="1:12" ht="23" thickBot="1" x14ac:dyDescent="0.35">
      <c r="A285" s="15">
        <v>25</v>
      </c>
      <c r="B285" s="1" t="s">
        <v>85</v>
      </c>
    </row>
    <row r="286" spans="1:12" x14ac:dyDescent="0.3">
      <c r="B286" s="217"/>
      <c r="C286" s="198" t="s">
        <v>192</v>
      </c>
      <c r="D286" s="188" t="s">
        <v>193</v>
      </c>
      <c r="E286" s="198" t="s">
        <v>194</v>
      </c>
      <c r="F286" s="60"/>
      <c r="G286" s="198" t="s">
        <v>196</v>
      </c>
      <c r="H286" s="198" t="s">
        <v>197</v>
      </c>
      <c r="I286" s="198" t="s">
        <v>198</v>
      </c>
      <c r="J286" s="61"/>
      <c r="K286" s="198" t="s">
        <v>200</v>
      </c>
      <c r="L286" s="188" t="s">
        <v>11</v>
      </c>
    </row>
    <row r="287" spans="1:12" s="73" customFormat="1" ht="31" thickBot="1" x14ac:dyDescent="0.35">
      <c r="A287" s="72"/>
      <c r="B287" s="218"/>
      <c r="C287" s="210"/>
      <c r="D287" s="189"/>
      <c r="E287" s="210"/>
      <c r="F287" s="34" t="s">
        <v>195</v>
      </c>
      <c r="G287" s="210"/>
      <c r="H287" s="210"/>
      <c r="I287" s="210"/>
      <c r="J287" s="34" t="s">
        <v>199</v>
      </c>
      <c r="K287" s="210"/>
      <c r="L287" s="189"/>
    </row>
    <row r="288" spans="1:12" ht="23" thickBot="1" x14ac:dyDescent="0.35">
      <c r="B288" s="62" t="s">
        <v>201</v>
      </c>
      <c r="C288" s="63"/>
      <c r="D288" s="64" t="s">
        <v>202</v>
      </c>
      <c r="E288" s="64" t="s">
        <v>203</v>
      </c>
      <c r="F288" s="65" t="s">
        <v>204</v>
      </c>
      <c r="G288" s="66">
        <v>0.125</v>
      </c>
      <c r="H288" s="66">
        <v>0.33300000000000002</v>
      </c>
      <c r="I288" s="31" t="s">
        <v>205</v>
      </c>
      <c r="J288" s="31"/>
      <c r="K288" s="9"/>
      <c r="L288" s="31"/>
    </row>
    <row r="289" spans="2:12" ht="23" thickBot="1" x14ac:dyDescent="0.35">
      <c r="B289" s="62" t="s">
        <v>206</v>
      </c>
      <c r="C289" s="9" t="s">
        <v>6</v>
      </c>
      <c r="D289" s="64" t="s">
        <v>6</v>
      </c>
      <c r="E289" s="64" t="s">
        <v>6</v>
      </c>
      <c r="F289" s="65" t="s">
        <v>6</v>
      </c>
      <c r="G289" s="31" t="s">
        <v>6</v>
      </c>
      <c r="H289" s="31" t="s">
        <v>6</v>
      </c>
      <c r="I289" s="31" t="s">
        <v>6</v>
      </c>
      <c r="J289" s="31" t="s">
        <v>6</v>
      </c>
      <c r="K289" s="9" t="s">
        <v>6</v>
      </c>
      <c r="L289" s="31" t="s">
        <v>6</v>
      </c>
    </row>
    <row r="290" spans="2:12" ht="23" thickBot="1" x14ac:dyDescent="0.35">
      <c r="B290" s="62" t="s">
        <v>207</v>
      </c>
      <c r="C290" s="9">
        <v>12</v>
      </c>
      <c r="D290" s="64">
        <v>20</v>
      </c>
      <c r="E290" s="64">
        <v>15</v>
      </c>
      <c r="F290" s="65">
        <v>50</v>
      </c>
      <c r="G290" s="31">
        <v>10</v>
      </c>
      <c r="H290" s="31">
        <v>5</v>
      </c>
      <c r="I290" s="31">
        <v>8</v>
      </c>
      <c r="J290" s="31">
        <v>4</v>
      </c>
      <c r="K290" s="9">
        <v>5</v>
      </c>
      <c r="L290" s="31">
        <f>SUM(C290:K290)</f>
        <v>129</v>
      </c>
    </row>
    <row r="291" spans="2:12" ht="23" thickBot="1" x14ac:dyDescent="0.35">
      <c r="B291" s="67" t="s">
        <v>208</v>
      </c>
      <c r="C291" s="7">
        <v>1</v>
      </c>
      <c r="D291" s="7">
        <v>1</v>
      </c>
      <c r="E291" s="7">
        <v>1</v>
      </c>
      <c r="F291" s="7">
        <v>1</v>
      </c>
      <c r="G291" s="7">
        <v>1</v>
      </c>
      <c r="H291" s="30" t="s">
        <v>209</v>
      </c>
      <c r="I291" s="30">
        <v>1</v>
      </c>
      <c r="J291" s="30">
        <v>0</v>
      </c>
      <c r="K291" s="7">
        <v>0</v>
      </c>
      <c r="L291" s="31">
        <f t="shared" ref="L291:L302" si="2">SUM(C291:K291)</f>
        <v>6</v>
      </c>
    </row>
    <row r="292" spans="2:12" ht="23" thickBot="1" x14ac:dyDescent="0.35">
      <c r="B292" s="67" t="s">
        <v>210</v>
      </c>
      <c r="C292" s="7">
        <v>-1</v>
      </c>
      <c r="D292" s="68">
        <v>0</v>
      </c>
      <c r="E292" s="68" t="s">
        <v>209</v>
      </c>
      <c r="F292" s="69">
        <v>0</v>
      </c>
      <c r="G292" s="30" t="s">
        <v>209</v>
      </c>
      <c r="H292" s="30" t="s">
        <v>209</v>
      </c>
      <c r="I292" s="30">
        <v>0</v>
      </c>
      <c r="J292" s="30">
        <v>0</v>
      </c>
      <c r="K292" s="7">
        <v>0</v>
      </c>
      <c r="L292" s="31">
        <f t="shared" si="2"/>
        <v>-1</v>
      </c>
    </row>
    <row r="293" spans="2:12" ht="23" thickBot="1" x14ac:dyDescent="0.35">
      <c r="B293" s="67" t="s">
        <v>211</v>
      </c>
      <c r="C293" s="7">
        <v>0</v>
      </c>
      <c r="D293" s="7">
        <v>0</v>
      </c>
      <c r="E293" s="7">
        <v>0</v>
      </c>
      <c r="F293" s="7">
        <v>0</v>
      </c>
      <c r="G293" s="7">
        <v>0</v>
      </c>
      <c r="H293" s="7">
        <v>0</v>
      </c>
      <c r="I293" s="7">
        <v>0</v>
      </c>
      <c r="J293" s="7">
        <v>0</v>
      </c>
      <c r="K293" s="7">
        <v>0</v>
      </c>
      <c r="L293" s="31">
        <f t="shared" si="2"/>
        <v>0</v>
      </c>
    </row>
    <row r="294" spans="2:12" ht="23" thickBot="1" x14ac:dyDescent="0.35">
      <c r="B294" s="62" t="s">
        <v>212</v>
      </c>
      <c r="C294" s="9">
        <f>SUM(C290:C293)</f>
        <v>12</v>
      </c>
      <c r="D294" s="9">
        <f t="shared" ref="D294:K294" si="3">SUM(D290:D293)</f>
        <v>21</v>
      </c>
      <c r="E294" s="9">
        <f t="shared" si="3"/>
        <v>16</v>
      </c>
      <c r="F294" s="9">
        <f t="shared" si="3"/>
        <v>51</v>
      </c>
      <c r="G294" s="9">
        <f t="shared" si="3"/>
        <v>11</v>
      </c>
      <c r="H294" s="9">
        <f t="shared" si="3"/>
        <v>5</v>
      </c>
      <c r="I294" s="9">
        <f t="shared" si="3"/>
        <v>9</v>
      </c>
      <c r="J294" s="9">
        <f t="shared" si="3"/>
        <v>4</v>
      </c>
      <c r="K294" s="9">
        <f t="shared" si="3"/>
        <v>5</v>
      </c>
      <c r="L294" s="31">
        <f t="shared" si="2"/>
        <v>134</v>
      </c>
    </row>
    <row r="295" spans="2:12" ht="23" thickBot="1" x14ac:dyDescent="0.35">
      <c r="B295" s="62" t="s">
        <v>213</v>
      </c>
      <c r="C295" s="7"/>
      <c r="D295" s="70"/>
      <c r="E295" s="70"/>
      <c r="F295" s="69"/>
      <c r="G295" s="70"/>
      <c r="H295" s="70"/>
      <c r="I295" s="70"/>
      <c r="J295" s="70"/>
      <c r="K295" s="7"/>
      <c r="L295" s="70"/>
    </row>
    <row r="296" spans="2:12" ht="23" thickBot="1" x14ac:dyDescent="0.35">
      <c r="B296" s="67" t="s">
        <v>214</v>
      </c>
      <c r="C296" s="7" t="s">
        <v>209</v>
      </c>
      <c r="D296" s="68">
        <v>-2</v>
      </c>
      <c r="E296" s="68">
        <v>-3</v>
      </c>
      <c r="F296" s="69">
        <v>-4</v>
      </c>
      <c r="G296" s="30">
        <v>-1</v>
      </c>
      <c r="H296" s="30">
        <v>-1</v>
      </c>
      <c r="I296" s="30">
        <v>-1</v>
      </c>
      <c r="J296" s="30" t="s">
        <v>209</v>
      </c>
      <c r="K296" s="7" t="s">
        <v>209</v>
      </c>
      <c r="L296" s="31">
        <f t="shared" si="2"/>
        <v>-12</v>
      </c>
    </row>
    <row r="297" spans="2:12" ht="23" thickBot="1" x14ac:dyDescent="0.35">
      <c r="B297" s="67" t="s">
        <v>210</v>
      </c>
      <c r="C297" s="7" t="s">
        <v>209</v>
      </c>
      <c r="D297" s="68">
        <v>0</v>
      </c>
      <c r="E297" s="68" t="s">
        <v>209</v>
      </c>
      <c r="F297" s="69" t="s">
        <v>209</v>
      </c>
      <c r="G297" s="30" t="s">
        <v>209</v>
      </c>
      <c r="H297" s="30" t="s">
        <v>209</v>
      </c>
      <c r="I297" s="30">
        <v>0</v>
      </c>
      <c r="J297" s="30" t="s">
        <v>209</v>
      </c>
      <c r="K297" s="7" t="s">
        <v>209</v>
      </c>
      <c r="L297" s="31">
        <f t="shared" si="2"/>
        <v>0</v>
      </c>
    </row>
    <row r="298" spans="2:12" ht="23" thickBot="1" x14ac:dyDescent="0.35">
      <c r="B298" s="67" t="s">
        <v>215</v>
      </c>
      <c r="C298" s="7" t="s">
        <v>209</v>
      </c>
      <c r="D298" s="68">
        <v>0</v>
      </c>
      <c r="E298" s="68">
        <v>0</v>
      </c>
      <c r="F298" s="68">
        <v>0</v>
      </c>
      <c r="G298" s="68">
        <v>0</v>
      </c>
      <c r="H298" s="68">
        <v>0</v>
      </c>
      <c r="I298" s="68">
        <v>0</v>
      </c>
      <c r="J298" s="30" t="s">
        <v>209</v>
      </c>
      <c r="K298" s="7" t="s">
        <v>209</v>
      </c>
      <c r="L298" s="31">
        <f t="shared" si="2"/>
        <v>0</v>
      </c>
    </row>
    <row r="299" spans="2:12" ht="23" thickBot="1" x14ac:dyDescent="0.35">
      <c r="B299" s="67" t="s">
        <v>216</v>
      </c>
      <c r="C299" s="7" t="s">
        <v>209</v>
      </c>
      <c r="D299" s="68">
        <v>0</v>
      </c>
      <c r="E299" s="68">
        <v>0</v>
      </c>
      <c r="F299" s="68">
        <v>0</v>
      </c>
      <c r="G299" s="30">
        <v>0</v>
      </c>
      <c r="H299" s="30">
        <v>0</v>
      </c>
      <c r="I299" s="30">
        <v>0</v>
      </c>
      <c r="J299" s="30" t="s">
        <v>209</v>
      </c>
      <c r="K299" s="7" t="s">
        <v>209</v>
      </c>
      <c r="L299" s="31">
        <f t="shared" si="2"/>
        <v>0</v>
      </c>
    </row>
    <row r="300" spans="2:12" ht="23" thickBot="1" x14ac:dyDescent="0.35">
      <c r="B300" s="62" t="s">
        <v>212</v>
      </c>
      <c r="C300" s="9">
        <f>SUM(C296:C299)</f>
        <v>0</v>
      </c>
      <c r="D300" s="9">
        <f t="shared" ref="D300:K300" si="4">SUM(D296:D299)</f>
        <v>-2</v>
      </c>
      <c r="E300" s="9">
        <f t="shared" si="4"/>
        <v>-3</v>
      </c>
      <c r="F300" s="9">
        <f t="shared" si="4"/>
        <v>-4</v>
      </c>
      <c r="G300" s="9">
        <f t="shared" si="4"/>
        <v>-1</v>
      </c>
      <c r="H300" s="9">
        <f t="shared" si="4"/>
        <v>-1</v>
      </c>
      <c r="I300" s="9">
        <f t="shared" si="4"/>
        <v>-1</v>
      </c>
      <c r="J300" s="9">
        <f t="shared" si="4"/>
        <v>0</v>
      </c>
      <c r="K300" s="9">
        <f t="shared" si="4"/>
        <v>0</v>
      </c>
      <c r="L300" s="31">
        <f t="shared" si="2"/>
        <v>-12</v>
      </c>
    </row>
    <row r="301" spans="2:12" ht="23" thickBot="1" x14ac:dyDescent="0.35">
      <c r="B301" s="62" t="s">
        <v>217</v>
      </c>
      <c r="C301" s="7"/>
      <c r="D301" s="70"/>
      <c r="E301" s="70"/>
      <c r="F301" s="7"/>
      <c r="G301" s="70"/>
      <c r="H301" s="70"/>
      <c r="I301" s="70"/>
      <c r="J301" s="70"/>
      <c r="K301" s="7"/>
      <c r="L301" s="70"/>
    </row>
    <row r="302" spans="2:12" ht="23" thickBot="1" x14ac:dyDescent="0.35">
      <c r="B302" s="62" t="s">
        <v>218</v>
      </c>
      <c r="C302" s="9">
        <v>12</v>
      </c>
      <c r="D302" s="31">
        <v>20</v>
      </c>
      <c r="E302" s="31">
        <v>15</v>
      </c>
      <c r="F302" s="9">
        <v>50</v>
      </c>
      <c r="G302" s="31">
        <v>10</v>
      </c>
      <c r="H302" s="31">
        <v>5</v>
      </c>
      <c r="I302" s="31">
        <v>8</v>
      </c>
      <c r="J302" s="31">
        <v>4</v>
      </c>
      <c r="K302" s="9">
        <v>5</v>
      </c>
      <c r="L302" s="31">
        <f t="shared" si="2"/>
        <v>129</v>
      </c>
    </row>
    <row r="303" spans="2:12" ht="23" thickBot="1" x14ac:dyDescent="0.35">
      <c r="B303" s="62" t="s">
        <v>219</v>
      </c>
      <c r="C303" s="9">
        <f>C294+C300</f>
        <v>12</v>
      </c>
      <c r="D303" s="9">
        <f t="shared" ref="D303:L303" si="5">D294+D300</f>
        <v>19</v>
      </c>
      <c r="E303" s="9">
        <f t="shared" si="5"/>
        <v>13</v>
      </c>
      <c r="F303" s="9">
        <f t="shared" si="5"/>
        <v>47</v>
      </c>
      <c r="G303" s="9">
        <f t="shared" si="5"/>
        <v>10</v>
      </c>
      <c r="H303" s="9">
        <f t="shared" si="5"/>
        <v>4</v>
      </c>
      <c r="I303" s="9">
        <f t="shared" si="5"/>
        <v>8</v>
      </c>
      <c r="J303" s="9">
        <f t="shared" si="5"/>
        <v>4</v>
      </c>
      <c r="K303" s="9">
        <f t="shared" si="5"/>
        <v>5</v>
      </c>
      <c r="L303" s="9">
        <f t="shared" si="5"/>
        <v>122</v>
      </c>
    </row>
    <row r="306" spans="2:5" ht="23" thickBot="1" x14ac:dyDescent="0.35">
      <c r="B306" s="219" t="s">
        <v>220</v>
      </c>
      <c r="C306" s="219"/>
      <c r="D306" s="219"/>
    </row>
    <row r="307" spans="2:5" ht="31" thickBot="1" x14ac:dyDescent="0.35">
      <c r="B307" s="74"/>
      <c r="C307" s="75" t="s">
        <v>206</v>
      </c>
      <c r="D307" s="75" t="s">
        <v>221</v>
      </c>
      <c r="E307" s="75" t="s">
        <v>222</v>
      </c>
    </row>
    <row r="308" spans="2:5" ht="23" thickBot="1" x14ac:dyDescent="0.35">
      <c r="B308" s="76"/>
      <c r="C308" s="77" t="s">
        <v>6</v>
      </c>
      <c r="D308" s="77" t="s">
        <v>6</v>
      </c>
      <c r="E308" s="77" t="s">
        <v>6</v>
      </c>
    </row>
    <row r="309" spans="2:5" ht="23" thickBot="1" x14ac:dyDescent="0.35">
      <c r="B309" s="6" t="s">
        <v>192</v>
      </c>
      <c r="C309" s="78">
        <f>C294</f>
        <v>12</v>
      </c>
      <c r="D309" s="78">
        <f>C300</f>
        <v>0</v>
      </c>
      <c r="E309" s="78">
        <f>SUM(C309:D309)</f>
        <v>12</v>
      </c>
    </row>
    <row r="310" spans="2:5" ht="23" thickBot="1" x14ac:dyDescent="0.35">
      <c r="B310" s="6" t="s">
        <v>193</v>
      </c>
      <c r="C310" s="78">
        <f>D294</f>
        <v>21</v>
      </c>
      <c r="D310" s="78">
        <f>D300</f>
        <v>-2</v>
      </c>
      <c r="E310" s="78">
        <f t="shared" ref="E310:E313" si="6">SUM(C310:D310)</f>
        <v>19</v>
      </c>
    </row>
    <row r="311" spans="2:5" ht="23" thickBot="1" x14ac:dyDescent="0.35">
      <c r="B311" s="6" t="s">
        <v>223</v>
      </c>
      <c r="C311" s="78">
        <v>0</v>
      </c>
      <c r="D311" s="78">
        <v>0</v>
      </c>
      <c r="E311" s="78">
        <f t="shared" si="6"/>
        <v>0</v>
      </c>
    </row>
    <row r="312" spans="2:5" ht="23" thickBot="1" x14ac:dyDescent="0.35">
      <c r="B312" s="6" t="s">
        <v>224</v>
      </c>
      <c r="C312" s="78">
        <f>E294</f>
        <v>16</v>
      </c>
      <c r="D312" s="78">
        <f>E300</f>
        <v>-3</v>
      </c>
      <c r="E312" s="78">
        <f t="shared" si="6"/>
        <v>13</v>
      </c>
    </row>
    <row r="313" spans="2:5" ht="23" thickBot="1" x14ac:dyDescent="0.35">
      <c r="B313" s="6" t="s">
        <v>225</v>
      </c>
      <c r="C313" s="78">
        <f>H294</f>
        <v>5</v>
      </c>
      <c r="D313" s="78">
        <f>H300</f>
        <v>-1</v>
      </c>
      <c r="E313" s="78">
        <f t="shared" si="6"/>
        <v>4</v>
      </c>
    </row>
    <row r="314" spans="2:5" ht="23" thickBot="1" x14ac:dyDescent="0.35">
      <c r="B314" s="6" t="s">
        <v>226</v>
      </c>
      <c r="C314" s="78">
        <f>G294</f>
        <v>11</v>
      </c>
      <c r="D314" s="78">
        <f>G300</f>
        <v>-1</v>
      </c>
      <c r="E314" s="78">
        <f>SUM(C314:D314)</f>
        <v>10</v>
      </c>
    </row>
    <row r="315" spans="2:5" ht="23" thickBot="1" x14ac:dyDescent="0.35">
      <c r="B315" s="8" t="s">
        <v>11</v>
      </c>
      <c r="C315" s="58">
        <f>SUM(C309:C314)</f>
        <v>65</v>
      </c>
      <c r="D315" s="58">
        <f t="shared" ref="D315:E315" si="7">SUM(D309:D314)</f>
        <v>-7</v>
      </c>
      <c r="E315" s="58">
        <f t="shared" si="7"/>
        <v>58</v>
      </c>
    </row>
    <row r="316" spans="2:5" x14ac:dyDescent="0.3">
      <c r="B316" s="1"/>
    </row>
    <row r="317" spans="2:5" ht="23" thickBot="1" x14ac:dyDescent="0.35">
      <c r="B317" s="220" t="s">
        <v>227</v>
      </c>
      <c r="C317" s="220"/>
      <c r="D317" s="220"/>
    </row>
    <row r="318" spans="2:5" ht="31" thickBot="1" x14ac:dyDescent="0.35">
      <c r="B318" s="79"/>
      <c r="C318" s="75" t="s">
        <v>228</v>
      </c>
      <c r="D318" s="75" t="s">
        <v>229</v>
      </c>
    </row>
    <row r="319" spans="2:5" ht="23" thickBot="1" x14ac:dyDescent="0.35">
      <c r="B319" s="6" t="s">
        <v>230</v>
      </c>
      <c r="C319" s="78">
        <v>0</v>
      </c>
      <c r="D319" s="78">
        <v>0</v>
      </c>
    </row>
    <row r="320" spans="2:5" ht="23" thickBot="1" x14ac:dyDescent="0.35">
      <c r="B320" s="6" t="s">
        <v>231</v>
      </c>
      <c r="C320" s="78">
        <v>0</v>
      </c>
      <c r="D320" s="78">
        <v>0</v>
      </c>
    </row>
    <row r="321" spans="1:6" ht="23" thickBot="1" x14ac:dyDescent="0.35">
      <c r="B321" s="6" t="s">
        <v>232</v>
      </c>
      <c r="C321" s="78">
        <v>0</v>
      </c>
      <c r="D321" s="78">
        <v>0</v>
      </c>
    </row>
    <row r="322" spans="1:6" ht="23" thickBot="1" x14ac:dyDescent="0.35">
      <c r="B322" s="6" t="s">
        <v>233</v>
      </c>
      <c r="C322" s="78">
        <v>0</v>
      </c>
      <c r="D322" s="78">
        <v>0</v>
      </c>
    </row>
    <row r="323" spans="1:6" ht="23" thickBot="1" x14ac:dyDescent="0.35">
      <c r="B323" s="8" t="s">
        <v>11</v>
      </c>
      <c r="C323" s="58">
        <f>SUM(C319:C322)</f>
        <v>0</v>
      </c>
      <c r="D323" s="58">
        <f>SUM(D319:D322)</f>
        <v>0</v>
      </c>
    </row>
    <row r="325" spans="1:6" x14ac:dyDescent="0.3">
      <c r="A325" s="15">
        <v>26</v>
      </c>
      <c r="B325" s="80" t="s">
        <v>414</v>
      </c>
    </row>
    <row r="326" spans="1:6" ht="35" thickBot="1" x14ac:dyDescent="0.35">
      <c r="B326" s="83"/>
      <c r="C326" s="84" t="s">
        <v>234</v>
      </c>
      <c r="D326" s="85" t="s">
        <v>194</v>
      </c>
      <c r="E326" s="84" t="s">
        <v>235</v>
      </c>
      <c r="F326" s="86" t="s">
        <v>236</v>
      </c>
    </row>
    <row r="327" spans="1:6" ht="23" thickBot="1" x14ac:dyDescent="0.35">
      <c r="B327" s="87"/>
      <c r="C327" s="49" t="s">
        <v>237</v>
      </c>
      <c r="D327" s="49" t="s">
        <v>237</v>
      </c>
      <c r="E327" s="49" t="s">
        <v>237</v>
      </c>
      <c r="F327" s="88" t="s">
        <v>237</v>
      </c>
    </row>
    <row r="328" spans="1:6" ht="23" thickBot="1" x14ac:dyDescent="0.35">
      <c r="B328" s="89" t="s">
        <v>238</v>
      </c>
      <c r="C328" s="82"/>
      <c r="D328" s="82"/>
      <c r="E328" s="82"/>
      <c r="F328" s="90"/>
    </row>
    <row r="329" spans="1:6" ht="23" thickBot="1" x14ac:dyDescent="0.35">
      <c r="B329" s="91" t="s">
        <v>239</v>
      </c>
      <c r="C329" s="82">
        <v>3</v>
      </c>
      <c r="D329" s="82">
        <v>2</v>
      </c>
      <c r="E329" s="82">
        <v>2</v>
      </c>
      <c r="F329" s="90">
        <f>SUM(C329:E329)</f>
        <v>7</v>
      </c>
    </row>
    <row r="330" spans="1:6" ht="23" thickBot="1" x14ac:dyDescent="0.35">
      <c r="B330" s="91" t="s">
        <v>240</v>
      </c>
      <c r="C330" s="82">
        <v>0</v>
      </c>
      <c r="D330" s="82">
        <v>0</v>
      </c>
      <c r="E330" s="82">
        <v>0</v>
      </c>
      <c r="F330" s="90">
        <f>SUM(C330:E330)</f>
        <v>0</v>
      </c>
    </row>
    <row r="331" spans="1:6" s="129" customFormat="1" ht="23" thickBot="1" x14ac:dyDescent="0.35">
      <c r="A331" s="15"/>
      <c r="B331" s="89" t="s">
        <v>241</v>
      </c>
      <c r="C331" s="130">
        <f>SUM(C329:C330)</f>
        <v>3</v>
      </c>
      <c r="D331" s="130">
        <f t="shared" ref="D331:F331" si="8">SUM(D329:D330)</f>
        <v>2</v>
      </c>
      <c r="E331" s="130">
        <f t="shared" si="8"/>
        <v>2</v>
      </c>
      <c r="F331" s="130">
        <f t="shared" si="8"/>
        <v>7</v>
      </c>
    </row>
    <row r="332" spans="1:6" ht="23" thickBot="1" x14ac:dyDescent="0.35">
      <c r="B332" s="91"/>
      <c r="C332" s="82"/>
      <c r="D332" s="82"/>
      <c r="E332" s="82"/>
      <c r="F332" s="90"/>
    </row>
    <row r="333" spans="1:6" ht="23" thickBot="1" x14ac:dyDescent="0.35">
      <c r="B333" s="89" t="s">
        <v>242</v>
      </c>
      <c r="C333" s="82"/>
      <c r="D333" s="82"/>
      <c r="E333" s="82"/>
      <c r="F333" s="90"/>
    </row>
    <row r="334" spans="1:6" ht="23" thickBot="1" x14ac:dyDescent="0.35">
      <c r="B334" s="91" t="s">
        <v>239</v>
      </c>
      <c r="C334" s="82">
        <v>0</v>
      </c>
      <c r="D334" s="82">
        <v>0</v>
      </c>
      <c r="E334" s="82">
        <v>0</v>
      </c>
      <c r="F334" s="90">
        <f>SUM(C334:E334)</f>
        <v>0</v>
      </c>
    </row>
    <row r="335" spans="1:6" ht="23" thickBot="1" x14ac:dyDescent="0.35">
      <c r="B335" s="91" t="s">
        <v>243</v>
      </c>
      <c r="C335" s="82">
        <v>1</v>
      </c>
      <c r="D335" s="82">
        <v>0.5</v>
      </c>
      <c r="E335" s="82">
        <v>0.5</v>
      </c>
      <c r="F335" s="90">
        <f>SUM(C335:E335)</f>
        <v>2</v>
      </c>
    </row>
    <row r="336" spans="1:6" s="129" customFormat="1" ht="23" thickBot="1" x14ac:dyDescent="0.35">
      <c r="A336" s="15"/>
      <c r="B336" s="89" t="s">
        <v>241</v>
      </c>
      <c r="C336" s="130">
        <f>SUM(C334:C335)</f>
        <v>1</v>
      </c>
      <c r="D336" s="130">
        <f t="shared" ref="D336:F336" si="9">SUM(D334:D335)</f>
        <v>0.5</v>
      </c>
      <c r="E336" s="130">
        <f t="shared" si="9"/>
        <v>0.5</v>
      </c>
      <c r="F336" s="130">
        <f t="shared" si="9"/>
        <v>2</v>
      </c>
    </row>
    <row r="337" spans="1:6" ht="23" thickBot="1" x14ac:dyDescent="0.35">
      <c r="B337" s="91"/>
      <c r="C337" s="82"/>
      <c r="D337" s="82"/>
      <c r="E337" s="82"/>
      <c r="F337" s="90"/>
    </row>
    <row r="338" spans="1:6" ht="23" thickBot="1" x14ac:dyDescent="0.35">
      <c r="B338" s="89" t="s">
        <v>244</v>
      </c>
      <c r="C338" s="82"/>
      <c r="D338" s="82"/>
      <c r="E338" s="82"/>
      <c r="F338" s="90"/>
    </row>
    <row r="339" spans="1:6" s="129" customFormat="1" x14ac:dyDescent="0.3">
      <c r="A339" s="15"/>
      <c r="B339" s="127" t="s">
        <v>241</v>
      </c>
      <c r="C339" s="128">
        <f>C331-C336</f>
        <v>2</v>
      </c>
      <c r="D339" s="128">
        <f t="shared" ref="D339:F339" si="10">D331-D336</f>
        <v>1.5</v>
      </c>
      <c r="E339" s="128">
        <f t="shared" si="10"/>
        <v>1.5</v>
      </c>
      <c r="F339" s="128">
        <f t="shared" si="10"/>
        <v>5</v>
      </c>
    </row>
    <row r="340" spans="1:6" x14ac:dyDescent="0.3">
      <c r="B340" s="1"/>
    </row>
    <row r="341" spans="1:6" ht="23" thickBot="1" x14ac:dyDescent="0.35">
      <c r="A341" s="15">
        <v>27</v>
      </c>
      <c r="B341" s="1" t="s">
        <v>415</v>
      </c>
    </row>
    <row r="342" spans="1:6" ht="30" x14ac:dyDescent="0.3">
      <c r="B342" s="186" t="s">
        <v>19</v>
      </c>
      <c r="C342" s="2" t="s">
        <v>245</v>
      </c>
    </row>
    <row r="343" spans="1:6" ht="23" thickBot="1" x14ac:dyDescent="0.35">
      <c r="B343" s="187"/>
      <c r="C343" s="34" t="s">
        <v>246</v>
      </c>
    </row>
    <row r="344" spans="1:6" ht="23" thickBot="1" x14ac:dyDescent="0.35">
      <c r="B344" s="37"/>
      <c r="C344" s="92" t="s">
        <v>131</v>
      </c>
    </row>
    <row r="345" spans="1:6" ht="31" thickBot="1" x14ac:dyDescent="0.35">
      <c r="B345" s="23" t="s">
        <v>247</v>
      </c>
      <c r="C345" s="93">
        <v>12</v>
      </c>
    </row>
    <row r="346" spans="1:6" ht="23" thickBot="1" x14ac:dyDescent="0.35">
      <c r="B346" s="21" t="s">
        <v>208</v>
      </c>
      <c r="C346" s="93">
        <v>2</v>
      </c>
    </row>
    <row r="347" spans="1:6" ht="23" thickBot="1" x14ac:dyDescent="0.35">
      <c r="B347" s="21" t="s">
        <v>248</v>
      </c>
      <c r="C347" s="93">
        <v>-0.4</v>
      </c>
    </row>
    <row r="348" spans="1:6" ht="23" thickBot="1" x14ac:dyDescent="0.35">
      <c r="B348" s="23" t="s">
        <v>249</v>
      </c>
      <c r="C348" s="131">
        <f>SUM(C345:C347)</f>
        <v>13.6</v>
      </c>
    </row>
    <row r="349" spans="1:6" ht="23" thickBot="1" x14ac:dyDescent="0.35">
      <c r="B349" s="21" t="s">
        <v>250</v>
      </c>
      <c r="C349" s="93">
        <v>0</v>
      </c>
    </row>
    <row r="350" spans="1:6" ht="23" thickBot="1" x14ac:dyDescent="0.35">
      <c r="B350" s="21" t="s">
        <v>413</v>
      </c>
      <c r="C350" s="93">
        <v>0</v>
      </c>
    </row>
    <row r="351" spans="1:6" ht="23" thickBot="1" x14ac:dyDescent="0.35">
      <c r="B351" s="23" t="s">
        <v>249</v>
      </c>
      <c r="C351" s="131">
        <f>SUM(C348:C350)</f>
        <v>13.6</v>
      </c>
    </row>
    <row r="352" spans="1:6" ht="23" thickBot="1" x14ac:dyDescent="0.35">
      <c r="B352" s="23" t="s">
        <v>251</v>
      </c>
      <c r="C352" s="78"/>
    </row>
    <row r="353" spans="1:3" ht="23" thickBot="1" x14ac:dyDescent="0.35">
      <c r="B353" s="23" t="s">
        <v>252</v>
      </c>
      <c r="C353" s="93">
        <v>0</v>
      </c>
    </row>
    <row r="354" spans="1:3" ht="23" thickBot="1" x14ac:dyDescent="0.35">
      <c r="B354" s="21" t="s">
        <v>253</v>
      </c>
      <c r="C354" s="93">
        <v>1.2</v>
      </c>
    </row>
    <row r="355" spans="1:3" ht="23" thickBot="1" x14ac:dyDescent="0.35">
      <c r="B355" s="23" t="s">
        <v>254</v>
      </c>
      <c r="C355" s="131">
        <f>SUM(C353:C354)</f>
        <v>1.2</v>
      </c>
    </row>
    <row r="356" spans="1:3" ht="23" thickBot="1" x14ac:dyDescent="0.35">
      <c r="B356" s="21" t="s">
        <v>255</v>
      </c>
      <c r="C356" s="93">
        <v>0</v>
      </c>
    </row>
    <row r="357" spans="1:3" ht="23" thickBot="1" x14ac:dyDescent="0.35">
      <c r="B357" s="23" t="s">
        <v>249</v>
      </c>
      <c r="C357" s="131">
        <f>SUM(C356)</f>
        <v>0</v>
      </c>
    </row>
    <row r="358" spans="1:3" ht="23" thickBot="1" x14ac:dyDescent="0.35">
      <c r="B358" s="23" t="s">
        <v>222</v>
      </c>
      <c r="C358" s="131">
        <f>C351-C355-C357</f>
        <v>12.4</v>
      </c>
    </row>
    <row r="359" spans="1:3" x14ac:dyDescent="0.3">
      <c r="B359" s="1"/>
    </row>
    <row r="360" spans="1:3" ht="23" thickBot="1" x14ac:dyDescent="0.35">
      <c r="A360" s="15">
        <v>28</v>
      </c>
      <c r="B360" s="1" t="s">
        <v>416</v>
      </c>
    </row>
    <row r="361" spans="1:3" ht="30" x14ac:dyDescent="0.3">
      <c r="B361" s="186" t="s">
        <v>19</v>
      </c>
      <c r="C361" s="94" t="s">
        <v>245</v>
      </c>
    </row>
    <row r="362" spans="1:3" ht="23" thickBot="1" x14ac:dyDescent="0.35">
      <c r="B362" s="187"/>
      <c r="C362" s="55" t="s">
        <v>246</v>
      </c>
    </row>
    <row r="363" spans="1:3" ht="23" thickBot="1" x14ac:dyDescent="0.35">
      <c r="B363" s="37"/>
      <c r="C363" s="77" t="s">
        <v>6</v>
      </c>
    </row>
    <row r="364" spans="1:3" ht="31" thickBot="1" x14ac:dyDescent="0.35">
      <c r="B364" s="23" t="s">
        <v>256</v>
      </c>
      <c r="C364" s="58">
        <v>8</v>
      </c>
    </row>
    <row r="365" spans="1:3" ht="23" thickBot="1" x14ac:dyDescent="0.35">
      <c r="B365" s="21" t="s">
        <v>208</v>
      </c>
      <c r="C365" s="78">
        <v>1</v>
      </c>
    </row>
    <row r="366" spans="1:3" ht="23" thickBot="1" x14ac:dyDescent="0.35">
      <c r="B366" s="21" t="s">
        <v>257</v>
      </c>
      <c r="C366" s="78">
        <v>-0.5</v>
      </c>
    </row>
    <row r="367" spans="1:3" ht="23" thickBot="1" x14ac:dyDescent="0.35">
      <c r="B367" s="21" t="s">
        <v>214</v>
      </c>
      <c r="C367" s="78">
        <v>-1</v>
      </c>
    </row>
    <row r="368" spans="1:3" ht="23" thickBot="1" x14ac:dyDescent="0.35">
      <c r="B368" s="21" t="s">
        <v>215</v>
      </c>
      <c r="C368" s="78">
        <v>0</v>
      </c>
    </row>
    <row r="369" spans="1:6" ht="23" thickBot="1" x14ac:dyDescent="0.35">
      <c r="B369" s="23" t="s">
        <v>258</v>
      </c>
      <c r="C369" s="58">
        <f>SUM(C364:C368)</f>
        <v>7.5</v>
      </c>
    </row>
    <row r="370" spans="1:6" x14ac:dyDescent="0.3">
      <c r="B370" s="223" t="s">
        <v>259</v>
      </c>
      <c r="C370" s="223"/>
    </row>
    <row r="371" spans="1:6" x14ac:dyDescent="0.3">
      <c r="B371" s="132"/>
      <c r="C371" s="132"/>
    </row>
    <row r="372" spans="1:6" ht="23" thickBot="1" x14ac:dyDescent="0.35">
      <c r="A372" s="15">
        <v>29</v>
      </c>
      <c r="B372" s="1" t="s">
        <v>417</v>
      </c>
    </row>
    <row r="373" spans="1:6" ht="30" x14ac:dyDescent="0.3">
      <c r="B373" s="196" t="s">
        <v>19</v>
      </c>
      <c r="C373" s="17" t="s">
        <v>245</v>
      </c>
      <c r="D373" s="96" t="s">
        <v>93</v>
      </c>
    </row>
    <row r="374" spans="1:6" ht="23" thickBot="1" x14ac:dyDescent="0.35">
      <c r="B374" s="200"/>
      <c r="C374" s="95" t="s">
        <v>246</v>
      </c>
      <c r="D374" s="95" t="s">
        <v>94</v>
      </c>
    </row>
    <row r="375" spans="1:6" ht="23" thickBot="1" x14ac:dyDescent="0.35">
      <c r="B375" s="42"/>
      <c r="C375" s="97" t="s">
        <v>6</v>
      </c>
      <c r="D375" s="97" t="s">
        <v>6</v>
      </c>
    </row>
    <row r="376" spans="1:6" ht="23" thickBot="1" x14ac:dyDescent="0.35">
      <c r="B376" s="21" t="s">
        <v>260</v>
      </c>
      <c r="C376" s="59">
        <v>0</v>
      </c>
      <c r="D376" s="59">
        <v>0</v>
      </c>
    </row>
    <row r="377" spans="1:6" ht="23" thickBot="1" x14ac:dyDescent="0.35">
      <c r="B377" s="21" t="s">
        <v>260</v>
      </c>
      <c r="C377" s="59">
        <v>0</v>
      </c>
      <c r="D377" s="59">
        <v>0</v>
      </c>
    </row>
    <row r="378" spans="1:6" ht="23" thickBot="1" x14ac:dyDescent="0.35">
      <c r="B378" s="21"/>
      <c r="C378" s="70"/>
      <c r="D378" s="70"/>
    </row>
    <row r="379" spans="1:6" ht="23" thickBot="1" x14ac:dyDescent="0.35">
      <c r="B379" s="23" t="s">
        <v>57</v>
      </c>
      <c r="C379" s="57">
        <f>SUM(C376:C378)</f>
        <v>0</v>
      </c>
      <c r="D379" s="57">
        <f>SUM(D376:D378)</f>
        <v>0</v>
      </c>
    </row>
    <row r="380" spans="1:6" x14ac:dyDescent="0.3">
      <c r="B380" s="98"/>
    </row>
    <row r="381" spans="1:6" x14ac:dyDescent="0.3">
      <c r="A381" s="15">
        <v>30</v>
      </c>
      <c r="B381" s="133" t="s">
        <v>418</v>
      </c>
    </row>
    <row r="382" spans="1:6" ht="23" thickBot="1" x14ac:dyDescent="0.35">
      <c r="B382" s="101"/>
      <c r="C382" s="85" t="s">
        <v>261</v>
      </c>
      <c r="D382" s="85" t="s">
        <v>262</v>
      </c>
      <c r="E382" s="85" t="s">
        <v>263</v>
      </c>
      <c r="F382" s="102" t="s">
        <v>11</v>
      </c>
    </row>
    <row r="383" spans="1:6" ht="23" thickBot="1" x14ac:dyDescent="0.35">
      <c r="B383" s="87"/>
      <c r="C383" s="49" t="s">
        <v>6</v>
      </c>
      <c r="D383" s="49" t="s">
        <v>6</v>
      </c>
      <c r="E383" s="49" t="s">
        <v>6</v>
      </c>
      <c r="F383" s="88" t="s">
        <v>6</v>
      </c>
    </row>
    <row r="384" spans="1:6" ht="23" thickBot="1" x14ac:dyDescent="0.35">
      <c r="B384" s="89" t="s">
        <v>238</v>
      </c>
      <c r="C384" s="99"/>
      <c r="D384" s="99"/>
      <c r="E384" s="99"/>
      <c r="F384" s="103"/>
    </row>
    <row r="385" spans="1:6" ht="23" thickBot="1" x14ac:dyDescent="0.35">
      <c r="B385" s="91" t="s">
        <v>239</v>
      </c>
      <c r="C385" s="100">
        <v>12</v>
      </c>
      <c r="D385" s="100">
        <v>14</v>
      </c>
      <c r="E385" s="100">
        <v>15</v>
      </c>
      <c r="F385" s="104">
        <f>SUM(C385:E385)</f>
        <v>41</v>
      </c>
    </row>
    <row r="386" spans="1:6" ht="23" thickBot="1" x14ac:dyDescent="0.35">
      <c r="B386" s="91" t="s">
        <v>240</v>
      </c>
      <c r="C386" s="100">
        <v>0</v>
      </c>
      <c r="D386" s="100">
        <v>0</v>
      </c>
      <c r="E386" s="100">
        <v>0</v>
      </c>
      <c r="F386" s="104">
        <f t="shared" ref="F386" si="11">SUM(C386:E386)</f>
        <v>0</v>
      </c>
    </row>
    <row r="387" spans="1:6" s="129" customFormat="1" ht="23" thickBot="1" x14ac:dyDescent="0.35">
      <c r="A387" s="15"/>
      <c r="B387" s="89" t="s">
        <v>241</v>
      </c>
      <c r="C387" s="134">
        <f>SUM(C385:C386)</f>
        <v>12</v>
      </c>
      <c r="D387" s="134">
        <f t="shared" ref="D387:F387" si="12">SUM(D385:D386)</f>
        <v>14</v>
      </c>
      <c r="E387" s="134">
        <f t="shared" si="12"/>
        <v>15</v>
      </c>
      <c r="F387" s="134">
        <f t="shared" si="12"/>
        <v>41</v>
      </c>
    </row>
    <row r="388" spans="1:6" ht="23" thickBot="1" x14ac:dyDescent="0.35">
      <c r="B388" s="89" t="s">
        <v>242</v>
      </c>
      <c r="C388" s="99"/>
      <c r="D388" s="99"/>
      <c r="E388" s="99"/>
      <c r="F388" s="103"/>
    </row>
    <row r="389" spans="1:6" ht="23" thickBot="1" x14ac:dyDescent="0.35">
      <c r="B389" s="91" t="s">
        <v>239</v>
      </c>
      <c r="C389" s="100">
        <v>0</v>
      </c>
      <c r="D389" s="100">
        <v>0</v>
      </c>
      <c r="E389" s="100">
        <v>0</v>
      </c>
      <c r="F389" s="104">
        <f>SUM(C389:E389)</f>
        <v>0</v>
      </c>
    </row>
    <row r="390" spans="1:6" ht="23" thickBot="1" x14ac:dyDescent="0.35">
      <c r="B390" s="91" t="s">
        <v>243</v>
      </c>
      <c r="C390" s="100">
        <v>3</v>
      </c>
      <c r="D390" s="100">
        <v>2</v>
      </c>
      <c r="E390" s="100">
        <v>4</v>
      </c>
      <c r="F390" s="104">
        <f t="shared" ref="F390:F393" si="13">SUM(C390:E390)</f>
        <v>9</v>
      </c>
    </row>
    <row r="391" spans="1:6" s="129" customFormat="1" ht="23" thickBot="1" x14ac:dyDescent="0.35">
      <c r="A391" s="15"/>
      <c r="B391" s="89" t="s">
        <v>241</v>
      </c>
      <c r="C391" s="134">
        <f>SUM(C389:C390)</f>
        <v>3</v>
      </c>
      <c r="D391" s="134">
        <f t="shared" ref="D391:E391" si="14">SUM(D389:D390)</f>
        <v>2</v>
      </c>
      <c r="E391" s="134">
        <f t="shared" si="14"/>
        <v>4</v>
      </c>
      <c r="F391" s="135">
        <f t="shared" si="13"/>
        <v>9</v>
      </c>
    </row>
    <row r="392" spans="1:6" ht="23" thickBot="1" x14ac:dyDescent="0.35">
      <c r="B392" s="89" t="s">
        <v>244</v>
      </c>
      <c r="C392" s="99"/>
      <c r="D392" s="99"/>
      <c r="E392" s="99"/>
      <c r="F392" s="103"/>
    </row>
    <row r="393" spans="1:6" s="129" customFormat="1" ht="23" thickBot="1" x14ac:dyDescent="0.35">
      <c r="A393" s="15"/>
      <c r="B393" s="127" t="s">
        <v>241</v>
      </c>
      <c r="C393" s="136">
        <f>C387-C391</f>
        <v>9</v>
      </c>
      <c r="D393" s="136">
        <f t="shared" ref="D393:E393" si="15">D387-D391</f>
        <v>12</v>
      </c>
      <c r="E393" s="136">
        <f t="shared" si="15"/>
        <v>11</v>
      </c>
      <c r="F393" s="135">
        <f t="shared" si="13"/>
        <v>32</v>
      </c>
    </row>
    <row r="394" spans="1:6" x14ac:dyDescent="0.3">
      <c r="B394" s="1"/>
    </row>
    <row r="395" spans="1:6" ht="23" thickBot="1" x14ac:dyDescent="0.35">
      <c r="A395" s="15">
        <v>31</v>
      </c>
      <c r="B395" s="1" t="s">
        <v>419</v>
      </c>
    </row>
    <row r="396" spans="1:6" x14ac:dyDescent="0.3">
      <c r="B396" s="196" t="s">
        <v>19</v>
      </c>
      <c r="C396" s="224" t="s">
        <v>114</v>
      </c>
      <c r="D396" s="137" t="s">
        <v>93</v>
      </c>
    </row>
    <row r="397" spans="1:6" ht="23" thickBot="1" x14ac:dyDescent="0.35">
      <c r="B397" s="197"/>
      <c r="C397" s="225"/>
      <c r="D397" s="18" t="s">
        <v>94</v>
      </c>
    </row>
    <row r="398" spans="1:6" ht="23" thickBot="1" x14ac:dyDescent="0.35">
      <c r="B398" s="200"/>
      <c r="C398" s="20" t="s">
        <v>6</v>
      </c>
      <c r="D398" s="20" t="s">
        <v>6</v>
      </c>
    </row>
    <row r="399" spans="1:6" ht="23" thickBot="1" x14ac:dyDescent="0.35">
      <c r="B399" s="21" t="s">
        <v>264</v>
      </c>
      <c r="C399" s="22">
        <v>2</v>
      </c>
      <c r="D399" s="22">
        <v>1</v>
      </c>
    </row>
    <row r="400" spans="1:6" ht="23" thickBot="1" x14ac:dyDescent="0.35">
      <c r="B400" s="21" t="s">
        <v>265</v>
      </c>
      <c r="C400" s="22">
        <v>1</v>
      </c>
      <c r="D400" s="22">
        <v>1</v>
      </c>
    </row>
    <row r="401" spans="1:5" ht="23" thickBot="1" x14ac:dyDescent="0.35">
      <c r="B401" s="21" t="s">
        <v>266</v>
      </c>
      <c r="C401" s="22">
        <v>1</v>
      </c>
      <c r="D401" s="22">
        <v>1</v>
      </c>
    </row>
    <row r="402" spans="1:5" ht="23" thickBot="1" x14ac:dyDescent="0.35">
      <c r="B402" s="21" t="s">
        <v>267</v>
      </c>
      <c r="C402" s="22">
        <v>2</v>
      </c>
      <c r="D402" s="22">
        <v>1</v>
      </c>
    </row>
    <row r="403" spans="1:5" ht="23" thickBot="1" x14ac:dyDescent="0.35">
      <c r="B403" s="21" t="s">
        <v>268</v>
      </c>
      <c r="C403" s="22">
        <v>2</v>
      </c>
      <c r="D403" s="22">
        <v>1</v>
      </c>
    </row>
    <row r="404" spans="1:5" ht="23" thickBot="1" x14ac:dyDescent="0.35">
      <c r="B404" s="23" t="s">
        <v>269</v>
      </c>
      <c r="C404" s="24">
        <f>SUM(C399:C403)</f>
        <v>8</v>
      </c>
      <c r="D404" s="24">
        <f>SUM(D399:D403)</f>
        <v>5</v>
      </c>
      <c r="E404">
        <f>C404-D404</f>
        <v>3</v>
      </c>
    </row>
    <row r="405" spans="1:5" x14ac:dyDescent="0.3">
      <c r="B405" s="1"/>
    </row>
    <row r="406" spans="1:5" ht="23" thickBot="1" x14ac:dyDescent="0.35">
      <c r="A406" s="15">
        <v>32</v>
      </c>
      <c r="B406" s="1" t="s">
        <v>420</v>
      </c>
    </row>
    <row r="407" spans="1:5" x14ac:dyDescent="0.3">
      <c r="B407" s="196" t="s">
        <v>19</v>
      </c>
      <c r="C407" s="186" t="s">
        <v>114</v>
      </c>
      <c r="D407" s="96" t="s">
        <v>93</v>
      </c>
    </row>
    <row r="408" spans="1:5" ht="23" thickBot="1" x14ac:dyDescent="0.35">
      <c r="B408" s="197"/>
      <c r="C408" s="187"/>
      <c r="D408" s="95" t="s">
        <v>94</v>
      </c>
    </row>
    <row r="409" spans="1:5" ht="23" thickBot="1" x14ac:dyDescent="0.35">
      <c r="B409" s="200"/>
      <c r="C409" s="97" t="s">
        <v>6</v>
      </c>
      <c r="D409" s="97" t="s">
        <v>6</v>
      </c>
    </row>
    <row r="410" spans="1:5" ht="23" thickBot="1" x14ac:dyDescent="0.35">
      <c r="B410" s="21" t="s">
        <v>270</v>
      </c>
      <c r="C410" s="59">
        <v>0</v>
      </c>
      <c r="D410" s="59">
        <v>0</v>
      </c>
    </row>
    <row r="411" spans="1:5" ht="23" thickBot="1" x14ac:dyDescent="0.35">
      <c r="B411" s="21" t="s">
        <v>271</v>
      </c>
      <c r="C411" s="59">
        <v>1</v>
      </c>
      <c r="D411" s="59">
        <v>1</v>
      </c>
    </row>
    <row r="412" spans="1:5" ht="23" thickBot="1" x14ac:dyDescent="0.35">
      <c r="B412" s="21" t="s">
        <v>272</v>
      </c>
      <c r="C412" s="59">
        <v>0</v>
      </c>
      <c r="D412" s="59">
        <v>0</v>
      </c>
    </row>
    <row r="413" spans="1:5" ht="23" thickBot="1" x14ac:dyDescent="0.35">
      <c r="B413" s="23" t="s">
        <v>273</v>
      </c>
      <c r="C413" s="57">
        <f>SUM(C410:C412)</f>
        <v>1</v>
      </c>
      <c r="D413" s="57">
        <f>SUM(D410:D412)</f>
        <v>1</v>
      </c>
    </row>
    <row r="414" spans="1:5" x14ac:dyDescent="0.3">
      <c r="B414" s="38"/>
    </row>
    <row r="415" spans="1:5" x14ac:dyDescent="0.3">
      <c r="B415" s="1"/>
    </row>
    <row r="416" spans="1:5" ht="23" thickBot="1" x14ac:dyDescent="0.35">
      <c r="A416" s="15">
        <v>33</v>
      </c>
      <c r="B416" s="1" t="s">
        <v>421</v>
      </c>
    </row>
    <row r="417" spans="1:12" x14ac:dyDescent="0.3">
      <c r="B417" s="186" t="s">
        <v>19</v>
      </c>
      <c r="C417" s="196" t="s">
        <v>274</v>
      </c>
      <c r="D417" s="105" t="s">
        <v>275</v>
      </c>
      <c r="E417" s="196" t="s">
        <v>277</v>
      </c>
      <c r="F417" s="186" t="s">
        <v>11</v>
      </c>
    </row>
    <row r="418" spans="1:12" ht="23" thickBot="1" x14ac:dyDescent="0.35">
      <c r="B418" s="187"/>
      <c r="C418" s="200"/>
      <c r="D418" s="77" t="s">
        <v>276</v>
      </c>
      <c r="E418" s="200"/>
      <c r="F418" s="187"/>
    </row>
    <row r="419" spans="1:12" ht="23" thickBot="1" x14ac:dyDescent="0.35">
      <c r="B419" s="71"/>
      <c r="C419" s="77" t="s">
        <v>6</v>
      </c>
      <c r="D419" s="77" t="s">
        <v>6</v>
      </c>
      <c r="E419" s="77" t="s">
        <v>6</v>
      </c>
      <c r="F419" s="97" t="s">
        <v>6</v>
      </c>
    </row>
    <row r="420" spans="1:12" ht="23" thickBot="1" x14ac:dyDescent="0.35">
      <c r="B420" s="23" t="s">
        <v>278</v>
      </c>
      <c r="C420" s="58">
        <v>2</v>
      </c>
      <c r="D420" s="58">
        <v>2</v>
      </c>
      <c r="E420" s="58">
        <v>2</v>
      </c>
      <c r="F420" s="57">
        <f>SUM(C420:E420)</f>
        <v>6</v>
      </c>
    </row>
    <row r="421" spans="1:12" ht="23" thickBot="1" x14ac:dyDescent="0.35">
      <c r="B421" s="21" t="s">
        <v>279</v>
      </c>
      <c r="C421" s="78">
        <v>1</v>
      </c>
      <c r="D421" s="78">
        <v>1</v>
      </c>
      <c r="E421" s="78">
        <v>1</v>
      </c>
      <c r="F421" s="57">
        <f t="shared" ref="F421:F422" si="16">SUM(C421:E421)</f>
        <v>3</v>
      </c>
    </row>
    <row r="422" spans="1:12" ht="23" thickBot="1" x14ac:dyDescent="0.35">
      <c r="B422" s="21" t="s">
        <v>280</v>
      </c>
      <c r="C422" s="78">
        <v>-1.2</v>
      </c>
      <c r="D422" s="78">
        <v>-1.2</v>
      </c>
      <c r="E422" s="78">
        <v>-1.2</v>
      </c>
      <c r="F422" s="57">
        <f t="shared" si="16"/>
        <v>-3.5999999999999996</v>
      </c>
    </row>
    <row r="423" spans="1:12" ht="31" thickBot="1" x14ac:dyDescent="0.35">
      <c r="B423" s="21" t="s">
        <v>281</v>
      </c>
      <c r="C423" s="78">
        <v>-0.3</v>
      </c>
      <c r="D423" s="78">
        <v>-0.3</v>
      </c>
      <c r="E423" s="78">
        <v>-0.3</v>
      </c>
      <c r="F423" s="59">
        <f>SUM(C423:E423)</f>
        <v>-0.89999999999999991</v>
      </c>
    </row>
    <row r="424" spans="1:12" ht="23" thickBot="1" x14ac:dyDescent="0.35">
      <c r="B424" s="23" t="s">
        <v>282</v>
      </c>
      <c r="C424" s="58">
        <f>SUM(C420:C423)</f>
        <v>1.5</v>
      </c>
      <c r="D424" s="58">
        <f t="shared" ref="D424:F424" si="17">SUM(D420:D423)</f>
        <v>1.5</v>
      </c>
      <c r="E424" s="58">
        <f t="shared" si="17"/>
        <v>1.5</v>
      </c>
      <c r="F424" s="58">
        <f t="shared" si="17"/>
        <v>4.5</v>
      </c>
      <c r="H424" s="148"/>
    </row>
    <row r="425" spans="1:12" ht="23" thickBot="1" x14ac:dyDescent="0.35">
      <c r="B425" s="21" t="s">
        <v>283</v>
      </c>
      <c r="C425" s="78">
        <v>0.7</v>
      </c>
      <c r="D425" s="78">
        <v>0.9</v>
      </c>
      <c r="E425" s="78">
        <v>0.5</v>
      </c>
      <c r="F425" s="59">
        <f>SUM(C425:E425)</f>
        <v>2.1</v>
      </c>
      <c r="H425" s="236"/>
      <c r="I425" s="216"/>
    </row>
    <row r="426" spans="1:12" ht="23" thickBot="1" x14ac:dyDescent="0.35">
      <c r="B426" s="21" t="s">
        <v>284</v>
      </c>
      <c r="C426" s="78">
        <v>0.8</v>
      </c>
      <c r="D426" s="78">
        <v>0.6</v>
      </c>
      <c r="E426" s="78">
        <v>1</v>
      </c>
      <c r="F426" s="59">
        <f>SUM(C426:E426)</f>
        <v>2.4</v>
      </c>
      <c r="H426" s="236"/>
      <c r="I426" s="216"/>
    </row>
    <row r="427" spans="1:12" x14ac:dyDescent="0.3">
      <c r="B427" s="26"/>
      <c r="H427" s="237"/>
      <c r="I427" s="237"/>
      <c r="J427" s="148"/>
      <c r="K427" s="148"/>
      <c r="L427" s="148"/>
    </row>
    <row r="428" spans="1:12" ht="23" thickBot="1" x14ac:dyDescent="0.35">
      <c r="A428" s="15">
        <v>34</v>
      </c>
      <c r="B428" s="1" t="s">
        <v>422</v>
      </c>
    </row>
    <row r="429" spans="1:12" x14ac:dyDescent="0.3">
      <c r="B429" s="196" t="s">
        <v>19</v>
      </c>
      <c r="C429" s="186" t="s">
        <v>114</v>
      </c>
      <c r="D429" s="106" t="s">
        <v>93</v>
      </c>
    </row>
    <row r="430" spans="1:12" ht="23" thickBot="1" x14ac:dyDescent="0.35">
      <c r="B430" s="200"/>
      <c r="C430" s="187"/>
      <c r="D430" s="107" t="s">
        <v>137</v>
      </c>
    </row>
    <row r="431" spans="1:12" ht="23" thickBot="1" x14ac:dyDescent="0.35">
      <c r="B431" s="42"/>
      <c r="C431" s="97" t="s">
        <v>6</v>
      </c>
      <c r="D431" s="97" t="s">
        <v>6</v>
      </c>
    </row>
    <row r="432" spans="1:12" ht="23" thickBot="1" x14ac:dyDescent="0.35">
      <c r="B432" s="23" t="s">
        <v>285</v>
      </c>
      <c r="C432" s="24">
        <v>3</v>
      </c>
      <c r="D432" s="24">
        <v>2</v>
      </c>
    </row>
    <row r="433" spans="1:6" ht="23" thickBot="1" x14ac:dyDescent="0.35">
      <c r="B433" s="21" t="s">
        <v>286</v>
      </c>
      <c r="C433" s="22">
        <v>0.2</v>
      </c>
      <c r="D433" s="22">
        <v>0.1</v>
      </c>
    </row>
    <row r="434" spans="1:6" ht="23" thickBot="1" x14ac:dyDescent="0.35">
      <c r="B434" s="21" t="s">
        <v>287</v>
      </c>
      <c r="C434" s="22">
        <v>-1</v>
      </c>
      <c r="D434" s="22">
        <v>-0.1</v>
      </c>
    </row>
    <row r="435" spans="1:6" ht="23" thickBot="1" x14ac:dyDescent="0.35">
      <c r="B435" s="23" t="s">
        <v>258</v>
      </c>
      <c r="C435" s="24">
        <f>SUM(C432:C434)</f>
        <v>2.2000000000000002</v>
      </c>
      <c r="D435" s="24">
        <f>SUM(D432:D434)</f>
        <v>2</v>
      </c>
    </row>
    <row r="436" spans="1:6" x14ac:dyDescent="0.3">
      <c r="B436" s="1"/>
      <c r="C436" s="157"/>
      <c r="D436" s="157"/>
    </row>
    <row r="437" spans="1:6" ht="23" thickBot="1" x14ac:dyDescent="0.35">
      <c r="B437" s="1"/>
      <c r="C437" s="1"/>
      <c r="D437" s="1"/>
    </row>
    <row r="438" spans="1:6" ht="22" customHeight="1" thickBot="1" x14ac:dyDescent="0.35">
      <c r="B438" s="151" t="s">
        <v>545</v>
      </c>
      <c r="C438" s="238" t="s">
        <v>114</v>
      </c>
      <c r="D438" s="152" t="s">
        <v>93</v>
      </c>
    </row>
    <row r="439" spans="1:6" ht="22" customHeight="1" thickBot="1" x14ac:dyDescent="0.35">
      <c r="B439" s="151"/>
      <c r="C439" s="238"/>
      <c r="D439" s="153" t="s">
        <v>137</v>
      </c>
    </row>
    <row r="440" spans="1:6" ht="23" thickBot="1" x14ac:dyDescent="0.35">
      <c r="B440" s="154" t="s">
        <v>543</v>
      </c>
      <c r="C440" s="155">
        <v>1</v>
      </c>
      <c r="D440" s="155">
        <v>0.9</v>
      </c>
      <c r="E440" s="150"/>
      <c r="F440" s="26"/>
    </row>
    <row r="441" spans="1:6" ht="23" thickBot="1" x14ac:dyDescent="0.35">
      <c r="B441" s="154" t="s">
        <v>544</v>
      </c>
      <c r="C441" s="155">
        <v>1.2</v>
      </c>
      <c r="D441" s="155">
        <v>1.1000000000000001</v>
      </c>
      <c r="E441" s="150"/>
      <c r="F441" s="26"/>
    </row>
    <row r="442" spans="1:6" s="129" customFormat="1" ht="23" customHeight="1" thickBot="1" x14ac:dyDescent="0.35">
      <c r="A442" s="15"/>
      <c r="B442" s="151" t="s">
        <v>542</v>
      </c>
      <c r="C442" s="156">
        <f>SUM(C440:C441)</f>
        <v>2.2000000000000002</v>
      </c>
      <c r="D442" s="156">
        <f>SUM(D440:D441)</f>
        <v>2</v>
      </c>
      <c r="E442" s="149"/>
      <c r="F442" s="149"/>
    </row>
    <row r="443" spans="1:6" x14ac:dyDescent="0.3">
      <c r="B443" s="26"/>
    </row>
    <row r="444" spans="1:6" ht="23" thickBot="1" x14ac:dyDescent="0.35">
      <c r="A444" s="15">
        <v>35</v>
      </c>
      <c r="B444" s="1" t="s">
        <v>423</v>
      </c>
    </row>
    <row r="445" spans="1:6" x14ac:dyDescent="0.3">
      <c r="B445" s="186" t="s">
        <v>19</v>
      </c>
      <c r="C445" s="196" t="s">
        <v>114</v>
      </c>
      <c r="D445" s="106" t="s">
        <v>93</v>
      </c>
    </row>
    <row r="446" spans="1:6" ht="23" thickBot="1" x14ac:dyDescent="0.35">
      <c r="B446" s="187"/>
      <c r="C446" s="200"/>
      <c r="D446" s="107" t="s">
        <v>137</v>
      </c>
    </row>
    <row r="447" spans="1:6" ht="23" thickBot="1" x14ac:dyDescent="0.35">
      <c r="B447" s="37"/>
      <c r="C447" s="77" t="s">
        <v>6</v>
      </c>
      <c r="D447" s="97" t="s">
        <v>6</v>
      </c>
    </row>
    <row r="448" spans="1:6" ht="23" thickBot="1" x14ac:dyDescent="0.35">
      <c r="B448" s="21" t="s">
        <v>288</v>
      </c>
      <c r="C448" s="78">
        <f>D12</f>
        <v>1.5</v>
      </c>
      <c r="D448" s="59">
        <v>0</v>
      </c>
    </row>
    <row r="449" spans="2:6" ht="23" thickBot="1" x14ac:dyDescent="0.35">
      <c r="B449" s="21" t="s">
        <v>289</v>
      </c>
      <c r="C449" s="78">
        <v>0</v>
      </c>
      <c r="D449" s="59">
        <v>0</v>
      </c>
    </row>
    <row r="450" spans="2:6" ht="23" thickBot="1" x14ac:dyDescent="0.35">
      <c r="B450" s="6" t="s">
        <v>290</v>
      </c>
      <c r="C450" s="78">
        <v>0</v>
      </c>
      <c r="D450" s="59">
        <v>0</v>
      </c>
    </row>
    <row r="451" spans="2:6" ht="23" thickBot="1" x14ac:dyDescent="0.35">
      <c r="B451" s="23" t="s">
        <v>291</v>
      </c>
      <c r="C451" s="78">
        <f>SUM(C448:C450)</f>
        <v>1.5</v>
      </c>
      <c r="D451" s="78">
        <f>SUM(D448:D450)</f>
        <v>0</v>
      </c>
    </row>
    <row r="452" spans="2:6" x14ac:dyDescent="0.3">
      <c r="B452" s="36" t="s">
        <v>292</v>
      </c>
    </row>
    <row r="454" spans="2:6" x14ac:dyDescent="0.3">
      <c r="B454" s="38"/>
    </row>
    <row r="455" spans="2:6" x14ac:dyDescent="0.3">
      <c r="B455" s="38"/>
    </row>
    <row r="456" spans="2:6" ht="23" thickBot="1" x14ac:dyDescent="0.35">
      <c r="B456" s="204" t="s">
        <v>293</v>
      </c>
      <c r="C456" s="204"/>
      <c r="D456" s="204"/>
      <c r="E456" s="204"/>
    </row>
    <row r="457" spans="2:6" ht="46" thickBot="1" x14ac:dyDescent="0.35">
      <c r="B457" s="108"/>
      <c r="C457" s="109" t="s">
        <v>294</v>
      </c>
      <c r="D457" s="109" t="s">
        <v>295</v>
      </c>
      <c r="E457" s="75" t="s">
        <v>296</v>
      </c>
      <c r="F457" s="75" t="s">
        <v>11</v>
      </c>
    </row>
    <row r="458" spans="2:6" ht="23" thickBot="1" x14ac:dyDescent="0.35">
      <c r="B458" s="21"/>
      <c r="C458" s="57" t="s">
        <v>6</v>
      </c>
      <c r="D458" s="57" t="s">
        <v>6</v>
      </c>
      <c r="E458" s="57" t="s">
        <v>6</v>
      </c>
      <c r="F458" s="57" t="s">
        <v>6</v>
      </c>
    </row>
    <row r="459" spans="2:6" ht="23" thickBot="1" x14ac:dyDescent="0.35">
      <c r="B459" s="21" t="s">
        <v>297</v>
      </c>
      <c r="C459" s="57">
        <v>0</v>
      </c>
      <c r="D459" s="57">
        <v>0</v>
      </c>
      <c r="E459" s="57">
        <v>0</v>
      </c>
      <c r="F459" s="57">
        <f>SUM(C459:E459)</f>
        <v>0</v>
      </c>
    </row>
    <row r="460" spans="2:6" ht="23" thickBot="1" x14ac:dyDescent="0.35">
      <c r="B460" s="21" t="s">
        <v>298</v>
      </c>
      <c r="C460" s="59">
        <f>C448</f>
        <v>1.5</v>
      </c>
      <c r="D460" s="59">
        <v>0</v>
      </c>
      <c r="E460" s="59">
        <v>0</v>
      </c>
      <c r="F460" s="57">
        <f t="shared" ref="F460:F463" si="18">SUM(C460:E460)</f>
        <v>1.5</v>
      </c>
    </row>
    <row r="461" spans="2:6" ht="23" thickBot="1" x14ac:dyDescent="0.35">
      <c r="B461" s="21" t="s">
        <v>299</v>
      </c>
      <c r="C461" s="59">
        <v>1.5</v>
      </c>
      <c r="D461" s="59">
        <v>0</v>
      </c>
      <c r="E461" s="59">
        <v>0</v>
      </c>
      <c r="F461" s="57">
        <f t="shared" si="18"/>
        <v>1.5</v>
      </c>
    </row>
    <row r="462" spans="2:6" ht="23" thickBot="1" x14ac:dyDescent="0.35">
      <c r="B462" s="21" t="s">
        <v>300</v>
      </c>
      <c r="C462" s="59">
        <v>0</v>
      </c>
      <c r="D462" s="59">
        <v>0</v>
      </c>
      <c r="E462" s="59">
        <v>0</v>
      </c>
      <c r="F462" s="57">
        <f t="shared" si="18"/>
        <v>0</v>
      </c>
    </row>
    <row r="463" spans="2:6" ht="23" thickBot="1" x14ac:dyDescent="0.35">
      <c r="B463" s="21" t="s">
        <v>301</v>
      </c>
      <c r="C463" s="59">
        <v>0</v>
      </c>
      <c r="D463" s="59">
        <v>0</v>
      </c>
      <c r="E463" s="59">
        <v>0</v>
      </c>
      <c r="F463" s="57">
        <f t="shared" si="18"/>
        <v>0</v>
      </c>
    </row>
    <row r="464" spans="2:6" ht="23" thickBot="1" x14ac:dyDescent="0.35">
      <c r="B464" s="21" t="s">
        <v>302</v>
      </c>
      <c r="C464" s="57">
        <f>C459+C460-C461-C462-C463</f>
        <v>0</v>
      </c>
      <c r="D464" s="57">
        <f t="shared" ref="D464:E464" si="19">D459+D460-D461-D462-D463</f>
        <v>0</v>
      </c>
      <c r="E464" s="57">
        <f t="shared" si="19"/>
        <v>0</v>
      </c>
      <c r="F464" s="57">
        <f>F459+F460-F461-F462-F463</f>
        <v>0</v>
      </c>
    </row>
    <row r="465" spans="1:7" x14ac:dyDescent="0.3">
      <c r="B465" s="1"/>
    </row>
    <row r="466" spans="1:7" ht="23" thickBot="1" x14ac:dyDescent="0.35">
      <c r="B466" s="1" t="s">
        <v>169</v>
      </c>
    </row>
    <row r="467" spans="1:7" ht="23" thickBot="1" x14ac:dyDescent="0.35">
      <c r="B467" s="110" t="s">
        <v>19</v>
      </c>
      <c r="C467" s="75" t="s">
        <v>303</v>
      </c>
    </row>
    <row r="468" spans="1:7" ht="23" thickBot="1" x14ac:dyDescent="0.35">
      <c r="B468" s="6" t="s">
        <v>304</v>
      </c>
      <c r="C468" s="78">
        <v>0</v>
      </c>
    </row>
    <row r="469" spans="1:7" ht="23" thickBot="1" x14ac:dyDescent="0.35">
      <c r="B469" s="6" t="s">
        <v>305</v>
      </c>
      <c r="C469" s="78">
        <v>0</v>
      </c>
    </row>
    <row r="470" spans="1:7" ht="23" thickBot="1" x14ac:dyDescent="0.35">
      <c r="B470" s="8" t="s">
        <v>11</v>
      </c>
      <c r="C470" s="58">
        <f>SUM(C468:C469)</f>
        <v>0</v>
      </c>
      <c r="D470" s="148"/>
    </row>
    <row r="471" spans="1:7" x14ac:dyDescent="0.3">
      <c r="B471" s="1"/>
    </row>
    <row r="472" spans="1:7" ht="23" thickBot="1" x14ac:dyDescent="0.35">
      <c r="A472" s="15">
        <v>36</v>
      </c>
      <c r="B472" s="1" t="s">
        <v>540</v>
      </c>
    </row>
    <row r="473" spans="1:7" ht="76" thickBot="1" x14ac:dyDescent="0.35">
      <c r="B473" s="46" t="s">
        <v>19</v>
      </c>
      <c r="C473" s="75" t="s">
        <v>306</v>
      </c>
      <c r="D473" s="75" t="s">
        <v>307</v>
      </c>
      <c r="E473" s="75" t="s">
        <v>308</v>
      </c>
      <c r="F473" s="109" t="s">
        <v>114</v>
      </c>
      <c r="G473" s="111" t="s">
        <v>309</v>
      </c>
    </row>
    <row r="474" spans="1:7" ht="23" thickBot="1" x14ac:dyDescent="0.35">
      <c r="B474" s="56"/>
      <c r="C474" s="58" t="s">
        <v>6</v>
      </c>
      <c r="D474" s="58" t="s">
        <v>6</v>
      </c>
      <c r="E474" s="58" t="s">
        <v>6</v>
      </c>
      <c r="F474" s="57" t="s">
        <v>6</v>
      </c>
      <c r="G474" s="58" t="s">
        <v>6</v>
      </c>
    </row>
    <row r="475" spans="1:7" ht="23" thickBot="1" x14ac:dyDescent="0.35">
      <c r="B475" s="21" t="s">
        <v>310</v>
      </c>
      <c r="C475" s="7">
        <v>1.6</v>
      </c>
      <c r="D475" s="7">
        <v>0</v>
      </c>
      <c r="E475" s="7">
        <v>1</v>
      </c>
      <c r="F475" s="30">
        <f>SUM(C475:E475)</f>
        <v>2.6</v>
      </c>
      <c r="G475" s="7">
        <v>1.5</v>
      </c>
    </row>
    <row r="476" spans="1:7" ht="23" thickBot="1" x14ac:dyDescent="0.35">
      <c r="B476" s="21" t="s">
        <v>311</v>
      </c>
      <c r="C476" s="7">
        <v>1</v>
      </c>
      <c r="D476" s="7"/>
      <c r="E476" s="7">
        <v>1</v>
      </c>
      <c r="F476" s="30">
        <f>SUM(C476:E476)</f>
        <v>2</v>
      </c>
      <c r="G476" s="7">
        <v>2.5</v>
      </c>
    </row>
    <row r="477" spans="1:7" s="129" customFormat="1" ht="23" thickBot="1" x14ac:dyDescent="0.35">
      <c r="A477" s="15"/>
      <c r="B477" s="23" t="s">
        <v>538</v>
      </c>
      <c r="C477" s="9">
        <f>SUM(C475:C476)</f>
        <v>2.6</v>
      </c>
      <c r="D477" s="9">
        <f t="shared" ref="D477:F477" si="20">SUM(D475:D476)</f>
        <v>0</v>
      </c>
      <c r="E477" s="9">
        <f t="shared" si="20"/>
        <v>2</v>
      </c>
      <c r="F477" s="9">
        <f t="shared" si="20"/>
        <v>4.5999999999999996</v>
      </c>
      <c r="G477" s="9">
        <f>SUM(G475:G476)</f>
        <v>4</v>
      </c>
    </row>
    <row r="478" spans="1:7" x14ac:dyDescent="0.3">
      <c r="B478" s="1"/>
    </row>
    <row r="479" spans="1:7" ht="23" thickBot="1" x14ac:dyDescent="0.35">
      <c r="B479" s="43"/>
    </row>
    <row r="480" spans="1:7" ht="52" thickBot="1" x14ac:dyDescent="0.35">
      <c r="B480" s="74"/>
      <c r="C480" s="75" t="s">
        <v>114</v>
      </c>
      <c r="D480" s="111" t="s">
        <v>309</v>
      </c>
    </row>
    <row r="481" spans="2:5" ht="23" thickBot="1" x14ac:dyDescent="0.35">
      <c r="B481" s="76"/>
      <c r="C481" s="112"/>
      <c r="D481" s="113"/>
    </row>
    <row r="482" spans="2:5" ht="23" thickBot="1" x14ac:dyDescent="0.35">
      <c r="B482" s="6" t="s">
        <v>312</v>
      </c>
      <c r="C482" s="78" t="s">
        <v>205</v>
      </c>
      <c r="D482" s="78" t="s">
        <v>205</v>
      </c>
      <c r="E482" s="147" t="s">
        <v>539</v>
      </c>
    </row>
    <row r="483" spans="2:5" ht="23" thickBot="1" x14ac:dyDescent="0.35">
      <c r="B483" s="6" t="s">
        <v>313</v>
      </c>
      <c r="C483" s="78" t="s">
        <v>205</v>
      </c>
      <c r="D483" s="78" t="s">
        <v>205</v>
      </c>
    </row>
    <row r="484" spans="2:5" ht="23" thickBot="1" x14ac:dyDescent="0.35">
      <c r="B484" s="6" t="s">
        <v>314</v>
      </c>
      <c r="C484" s="78" t="s">
        <v>205</v>
      </c>
      <c r="D484" s="78" t="s">
        <v>205</v>
      </c>
    </row>
    <row r="485" spans="2:5" ht="23" thickBot="1" x14ac:dyDescent="0.35">
      <c r="B485" s="6" t="s">
        <v>315</v>
      </c>
      <c r="C485" s="78" t="s">
        <v>205</v>
      </c>
      <c r="D485" s="78" t="s">
        <v>205</v>
      </c>
    </row>
    <row r="486" spans="2:5" ht="23" thickBot="1" x14ac:dyDescent="0.35">
      <c r="B486" s="6" t="s">
        <v>316</v>
      </c>
      <c r="C486" s="78" t="s">
        <v>205</v>
      </c>
      <c r="D486" s="78" t="s">
        <v>205</v>
      </c>
    </row>
    <row r="487" spans="2:5" ht="23" thickBot="1" x14ac:dyDescent="0.35">
      <c r="B487" s="6" t="s">
        <v>317</v>
      </c>
      <c r="C487" s="78" t="s">
        <v>171</v>
      </c>
      <c r="D487" s="78" t="s">
        <v>171</v>
      </c>
    </row>
    <row r="488" spans="2:5" ht="23" thickBot="1" x14ac:dyDescent="0.35">
      <c r="B488" s="6" t="s">
        <v>318</v>
      </c>
      <c r="C488" s="78" t="s">
        <v>171</v>
      </c>
      <c r="D488" s="78" t="s">
        <v>171</v>
      </c>
    </row>
    <row r="489" spans="2:5" ht="23" thickBot="1" x14ac:dyDescent="0.35">
      <c r="B489" s="6" t="s">
        <v>319</v>
      </c>
      <c r="C489" s="78" t="s">
        <v>320</v>
      </c>
      <c r="D489" s="78" t="s">
        <v>320</v>
      </c>
    </row>
    <row r="490" spans="2:5" x14ac:dyDescent="0.3">
      <c r="B490" s="1"/>
    </row>
    <row r="491" spans="2:5" x14ac:dyDescent="0.3">
      <c r="B491" s="219" t="s">
        <v>321</v>
      </c>
      <c r="C491" s="219"/>
      <c r="D491" s="219"/>
    </row>
    <row r="492" spans="2:5" ht="23" thickBot="1" x14ac:dyDescent="0.35">
      <c r="B492" s="220" t="s">
        <v>322</v>
      </c>
      <c r="C492" s="220"/>
      <c r="D492" s="220"/>
    </row>
    <row r="493" spans="2:5" ht="52" thickBot="1" x14ac:dyDescent="0.35">
      <c r="B493" s="74"/>
      <c r="C493" s="75" t="s">
        <v>114</v>
      </c>
      <c r="D493" s="111" t="s">
        <v>309</v>
      </c>
    </row>
    <row r="494" spans="2:5" ht="23" thickBot="1" x14ac:dyDescent="0.35">
      <c r="B494" s="10" t="s">
        <v>19</v>
      </c>
      <c r="C494" s="77" t="s">
        <v>6</v>
      </c>
      <c r="D494" s="77" t="s">
        <v>6</v>
      </c>
    </row>
    <row r="495" spans="2:5" ht="23" thickBot="1" x14ac:dyDescent="0.35">
      <c r="B495" s="6" t="s">
        <v>323</v>
      </c>
      <c r="C495" s="78">
        <v>1</v>
      </c>
      <c r="D495" s="78">
        <v>0</v>
      </c>
      <c r="E495" s="147" t="s">
        <v>539</v>
      </c>
    </row>
    <row r="496" spans="2:5" ht="31" thickBot="1" x14ac:dyDescent="0.35">
      <c r="B496" s="6" t="s">
        <v>324</v>
      </c>
      <c r="C496" s="78">
        <v>0.3</v>
      </c>
      <c r="D496" s="78">
        <v>0</v>
      </c>
    </row>
    <row r="497" spans="2:4" ht="31" thickBot="1" x14ac:dyDescent="0.35">
      <c r="B497" s="6" t="s">
        <v>325</v>
      </c>
      <c r="C497" s="78">
        <v>0.2</v>
      </c>
      <c r="D497" s="78">
        <v>0</v>
      </c>
    </row>
    <row r="498" spans="2:4" ht="31" thickBot="1" x14ac:dyDescent="0.35">
      <c r="B498" s="6" t="s">
        <v>326</v>
      </c>
      <c r="C498" s="78">
        <v>0.1</v>
      </c>
      <c r="D498" s="78">
        <v>0</v>
      </c>
    </row>
    <row r="499" spans="2:4" ht="23" thickBot="1" x14ac:dyDescent="0.35">
      <c r="B499" s="6" t="s">
        <v>51</v>
      </c>
      <c r="C499" s="78">
        <v>0</v>
      </c>
      <c r="D499" s="78">
        <v>0</v>
      </c>
    </row>
    <row r="500" spans="2:4" ht="31" thickBot="1" x14ac:dyDescent="0.35">
      <c r="B500" s="6" t="s">
        <v>327</v>
      </c>
      <c r="C500" s="78">
        <v>0</v>
      </c>
      <c r="D500" s="78">
        <v>0</v>
      </c>
    </row>
    <row r="501" spans="2:4" ht="31" thickBot="1" x14ac:dyDescent="0.35">
      <c r="B501" s="8" t="s">
        <v>328</v>
      </c>
      <c r="C501" s="78">
        <f>SUM(C495:C500)</f>
        <v>1.6</v>
      </c>
      <c r="D501" s="78">
        <f>SUM(D495:D500)</f>
        <v>0</v>
      </c>
    </row>
    <row r="502" spans="2:4" x14ac:dyDescent="0.3">
      <c r="B502" s="1"/>
    </row>
    <row r="503" spans="2:4" ht="23" thickBot="1" x14ac:dyDescent="0.35">
      <c r="B503" s="202" t="s">
        <v>329</v>
      </c>
      <c r="C503" s="202"/>
      <c r="D503" s="202"/>
    </row>
    <row r="504" spans="2:4" ht="46" thickBot="1" x14ac:dyDescent="0.35">
      <c r="B504" s="74"/>
      <c r="C504" s="114" t="s">
        <v>114</v>
      </c>
      <c r="D504" s="114" t="s">
        <v>330</v>
      </c>
    </row>
    <row r="505" spans="2:4" ht="23" thickBot="1" x14ac:dyDescent="0.35">
      <c r="B505" s="10" t="s">
        <v>19</v>
      </c>
      <c r="C505" s="77" t="s">
        <v>6</v>
      </c>
      <c r="D505" s="77" t="s">
        <v>6</v>
      </c>
    </row>
    <row r="506" spans="2:4" ht="31" thickBot="1" x14ac:dyDescent="0.35">
      <c r="B506" s="6" t="s">
        <v>331</v>
      </c>
      <c r="C506" s="78" t="s">
        <v>8</v>
      </c>
      <c r="D506" s="78" t="s">
        <v>8</v>
      </c>
    </row>
    <row r="507" spans="2:4" ht="23" thickBot="1" x14ac:dyDescent="0.35">
      <c r="B507" s="6" t="s">
        <v>332</v>
      </c>
      <c r="C507" s="78" t="s">
        <v>118</v>
      </c>
      <c r="D507" s="78" t="s">
        <v>118</v>
      </c>
    </row>
    <row r="508" spans="2:4" ht="23" thickBot="1" x14ac:dyDescent="0.35">
      <c r="B508" s="6" t="s">
        <v>333</v>
      </c>
      <c r="C508" s="58" t="s">
        <v>8</v>
      </c>
      <c r="D508" s="58" t="s">
        <v>8</v>
      </c>
    </row>
    <row r="509" spans="2:4" ht="23" thickBot="1" x14ac:dyDescent="0.35">
      <c r="B509" s="6" t="s">
        <v>334</v>
      </c>
      <c r="C509" s="78" t="s">
        <v>8</v>
      </c>
      <c r="D509" s="78" t="s">
        <v>8</v>
      </c>
    </row>
    <row r="510" spans="2:4" ht="23" thickBot="1" x14ac:dyDescent="0.35">
      <c r="B510" s="6" t="s">
        <v>335</v>
      </c>
      <c r="C510" s="78" t="s">
        <v>8</v>
      </c>
      <c r="D510" s="78" t="s">
        <v>8</v>
      </c>
    </row>
    <row r="511" spans="2:4" ht="31" thickBot="1" x14ac:dyDescent="0.35">
      <c r="B511" s="6" t="s">
        <v>336</v>
      </c>
      <c r="C511" s="58" t="s">
        <v>8</v>
      </c>
      <c r="D511" s="58" t="s">
        <v>8</v>
      </c>
    </row>
    <row r="512" spans="2:4" x14ac:dyDescent="0.3">
      <c r="B512" s="26"/>
    </row>
    <row r="513" spans="1:3" x14ac:dyDescent="0.3">
      <c r="B513" s="26"/>
    </row>
    <row r="514" spans="1:3" ht="23" thickBot="1" x14ac:dyDescent="0.35">
      <c r="A514" s="15">
        <v>37</v>
      </c>
      <c r="B514" s="1" t="s">
        <v>541</v>
      </c>
    </row>
    <row r="515" spans="1:3" ht="46" thickBot="1" x14ac:dyDescent="0.35">
      <c r="B515" s="46" t="s">
        <v>19</v>
      </c>
      <c r="C515" s="75" t="s">
        <v>114</v>
      </c>
    </row>
    <row r="516" spans="1:3" ht="23" thickBot="1" x14ac:dyDescent="0.35">
      <c r="B516" s="37"/>
      <c r="C516" s="112"/>
    </row>
    <row r="517" spans="1:3" ht="23" thickBot="1" x14ac:dyDescent="0.35">
      <c r="B517" s="23" t="s">
        <v>337</v>
      </c>
      <c r="C517" s="78"/>
    </row>
    <row r="518" spans="1:3" ht="23" thickBot="1" x14ac:dyDescent="0.35">
      <c r="B518" s="21" t="s">
        <v>338</v>
      </c>
      <c r="C518" s="93">
        <v>1</v>
      </c>
    </row>
    <row r="519" spans="1:3" ht="23" thickBot="1" x14ac:dyDescent="0.35">
      <c r="B519" s="21" t="s">
        <v>339</v>
      </c>
      <c r="C519" s="93">
        <v>8</v>
      </c>
    </row>
    <row r="520" spans="1:3" ht="23" thickBot="1" x14ac:dyDescent="0.35">
      <c r="B520" s="21" t="s">
        <v>340</v>
      </c>
      <c r="C520" s="93">
        <v>-2</v>
      </c>
    </row>
    <row r="521" spans="1:3" ht="23" thickBot="1" x14ac:dyDescent="0.35">
      <c r="B521" s="23" t="s">
        <v>341</v>
      </c>
      <c r="C521" s="131">
        <f>SUM(C518:C520)</f>
        <v>7</v>
      </c>
    </row>
    <row r="522" spans="1:3" ht="23" thickBot="1" x14ac:dyDescent="0.35">
      <c r="B522" s="23"/>
      <c r="C522" s="58"/>
    </row>
    <row r="523" spans="1:3" ht="23" thickBot="1" x14ac:dyDescent="0.35">
      <c r="B523" s="23" t="s">
        <v>342</v>
      </c>
      <c r="C523" s="58"/>
    </row>
    <row r="524" spans="1:3" ht="23" thickBot="1" x14ac:dyDescent="0.35">
      <c r="B524" s="21" t="s">
        <v>338</v>
      </c>
      <c r="C524" s="93">
        <v>3</v>
      </c>
    </row>
    <row r="525" spans="1:3" ht="23" thickBot="1" x14ac:dyDescent="0.35">
      <c r="B525" s="21" t="s">
        <v>343</v>
      </c>
      <c r="C525" s="93">
        <v>14</v>
      </c>
    </row>
    <row r="526" spans="1:3" ht="23" thickBot="1" x14ac:dyDescent="0.35">
      <c r="B526" s="6" t="s">
        <v>344</v>
      </c>
      <c r="C526" s="93">
        <v>-4</v>
      </c>
    </row>
    <row r="527" spans="1:3" ht="23" thickBot="1" x14ac:dyDescent="0.35">
      <c r="B527" s="23" t="s">
        <v>345</v>
      </c>
      <c r="C527" s="131">
        <f>SUM(C524:C526)</f>
        <v>13</v>
      </c>
    </row>
    <row r="528" spans="1:3" ht="23" thickBot="1" x14ac:dyDescent="0.35">
      <c r="B528" s="23"/>
      <c r="C528" s="58"/>
    </row>
    <row r="529" spans="2:4" x14ac:dyDescent="0.3">
      <c r="B529" s="115" t="s">
        <v>346</v>
      </c>
      <c r="C529" s="229">
        <f>C527+C521</f>
        <v>20</v>
      </c>
    </row>
    <row r="530" spans="2:4" ht="23" thickBot="1" x14ac:dyDescent="0.35">
      <c r="B530" s="23" t="s">
        <v>347</v>
      </c>
      <c r="C530" s="230"/>
    </row>
    <row r="531" spans="2:4" x14ac:dyDescent="0.3">
      <c r="B531" s="26"/>
    </row>
    <row r="533" spans="2:4" ht="23" thickBot="1" x14ac:dyDescent="0.35">
      <c r="B533" s="43" t="s">
        <v>348</v>
      </c>
    </row>
    <row r="534" spans="2:4" x14ac:dyDescent="0.3">
      <c r="B534" s="214"/>
      <c r="C534" s="40" t="s">
        <v>349</v>
      </c>
      <c r="D534" s="231" t="s">
        <v>309</v>
      </c>
    </row>
    <row r="535" spans="2:4" ht="31" thickBot="1" x14ac:dyDescent="0.35">
      <c r="B535" s="215"/>
      <c r="C535" s="97" t="s">
        <v>350</v>
      </c>
      <c r="D535" s="232"/>
    </row>
    <row r="536" spans="2:4" ht="23" thickBot="1" x14ac:dyDescent="0.35">
      <c r="B536" s="37"/>
      <c r="C536" s="97" t="s">
        <v>6</v>
      </c>
      <c r="D536" s="97" t="s">
        <v>6</v>
      </c>
    </row>
    <row r="537" spans="2:4" ht="23" thickBot="1" x14ac:dyDescent="0.35">
      <c r="B537" s="23" t="s">
        <v>351</v>
      </c>
      <c r="C537" s="70"/>
      <c r="D537" s="70"/>
    </row>
    <row r="538" spans="2:4" ht="31" thickBot="1" x14ac:dyDescent="0.35">
      <c r="B538" s="21" t="s">
        <v>352</v>
      </c>
      <c r="C538" s="59">
        <v>4</v>
      </c>
      <c r="D538" s="59">
        <v>5</v>
      </c>
    </row>
    <row r="539" spans="2:4" ht="31" thickBot="1" x14ac:dyDescent="0.35">
      <c r="B539" s="6" t="s">
        <v>353</v>
      </c>
      <c r="C539" s="59">
        <v>2</v>
      </c>
      <c r="D539" s="59">
        <v>1</v>
      </c>
    </row>
    <row r="540" spans="2:4" ht="31" thickBot="1" x14ac:dyDescent="0.35">
      <c r="B540" s="21" t="s">
        <v>354</v>
      </c>
      <c r="C540" s="59">
        <v>1</v>
      </c>
      <c r="D540" s="59">
        <v>2</v>
      </c>
    </row>
    <row r="541" spans="2:4" ht="23" thickBot="1" x14ac:dyDescent="0.35">
      <c r="B541" s="23" t="s">
        <v>355</v>
      </c>
      <c r="C541" s="70"/>
      <c r="D541" s="70"/>
    </row>
    <row r="542" spans="2:4" ht="23" thickBot="1" x14ac:dyDescent="0.35">
      <c r="B542" s="21" t="s">
        <v>356</v>
      </c>
      <c r="C542" s="59">
        <v>5</v>
      </c>
      <c r="D542" s="59">
        <v>5</v>
      </c>
    </row>
    <row r="543" spans="2:4" ht="23" thickBot="1" x14ac:dyDescent="0.35">
      <c r="B543" s="6" t="s">
        <v>357</v>
      </c>
      <c r="C543" s="59">
        <v>5</v>
      </c>
      <c r="D543" s="59">
        <v>4</v>
      </c>
    </row>
    <row r="544" spans="2:4" ht="31" thickBot="1" x14ac:dyDescent="0.35">
      <c r="B544" s="6" t="s">
        <v>358</v>
      </c>
      <c r="C544" s="59">
        <v>3</v>
      </c>
      <c r="D544" s="59">
        <v>3</v>
      </c>
    </row>
    <row r="545" spans="1:4" ht="23" thickBot="1" x14ac:dyDescent="0.35">
      <c r="B545" s="23" t="s">
        <v>359</v>
      </c>
      <c r="C545" s="57">
        <f>SUM(C538:C544)</f>
        <v>20</v>
      </c>
      <c r="D545" s="57">
        <f>SUM(D538:D544)</f>
        <v>20</v>
      </c>
    </row>
    <row r="546" spans="1:4" ht="23" thickBot="1" x14ac:dyDescent="0.35">
      <c r="B546" s="1"/>
    </row>
    <row r="547" spans="1:4" ht="52" thickBot="1" x14ac:dyDescent="0.35">
      <c r="B547" s="46" t="s">
        <v>19</v>
      </c>
      <c r="C547" s="75" t="s">
        <v>114</v>
      </c>
      <c r="D547" s="116" t="s">
        <v>309</v>
      </c>
    </row>
    <row r="548" spans="1:4" ht="23" thickBot="1" x14ac:dyDescent="0.35">
      <c r="B548" s="71"/>
      <c r="C548" s="97" t="s">
        <v>6</v>
      </c>
      <c r="D548" s="97" t="s">
        <v>6</v>
      </c>
    </row>
    <row r="549" spans="1:4" ht="23" thickBot="1" x14ac:dyDescent="0.35">
      <c r="B549" s="21" t="s">
        <v>360</v>
      </c>
      <c r="C549" s="59">
        <v>9</v>
      </c>
      <c r="D549" s="59">
        <v>8</v>
      </c>
    </row>
    <row r="550" spans="1:4" ht="23" thickBot="1" x14ac:dyDescent="0.35">
      <c r="B550" s="21" t="s">
        <v>361</v>
      </c>
      <c r="C550" s="59">
        <v>11</v>
      </c>
      <c r="D550" s="59">
        <v>12</v>
      </c>
    </row>
    <row r="551" spans="1:4" ht="23" thickBot="1" x14ac:dyDescent="0.35">
      <c r="B551" s="21" t="s">
        <v>11</v>
      </c>
      <c r="C551" s="57">
        <f>SUM(C549:C550)</f>
        <v>20</v>
      </c>
      <c r="D551" s="57">
        <f>SUM(D549:D550)</f>
        <v>20</v>
      </c>
    </row>
    <row r="552" spans="1:4" x14ac:dyDescent="0.3">
      <c r="B552" s="16"/>
    </row>
    <row r="553" spans="1:4" ht="23" thickBot="1" x14ac:dyDescent="0.35">
      <c r="A553" s="15">
        <v>38</v>
      </c>
      <c r="B553" s="1" t="s">
        <v>547</v>
      </c>
    </row>
    <row r="554" spans="1:4" ht="30" x14ac:dyDescent="0.3">
      <c r="B554" s="186" t="s">
        <v>19</v>
      </c>
      <c r="C554" s="2" t="s">
        <v>245</v>
      </c>
      <c r="D554" s="196" t="s">
        <v>309</v>
      </c>
    </row>
    <row r="555" spans="1:4" ht="23" thickBot="1" x14ac:dyDescent="0.35">
      <c r="B555" s="187"/>
      <c r="C555" s="77" t="s">
        <v>246</v>
      </c>
      <c r="D555" s="200"/>
    </row>
    <row r="556" spans="1:4" ht="23" thickBot="1" x14ac:dyDescent="0.35">
      <c r="B556" s="37"/>
      <c r="C556" s="77" t="s">
        <v>6</v>
      </c>
      <c r="D556" s="97" t="s">
        <v>6</v>
      </c>
    </row>
    <row r="557" spans="1:4" ht="31" thickBot="1" x14ac:dyDescent="0.35">
      <c r="B557" s="21" t="s">
        <v>362</v>
      </c>
      <c r="C557" s="78">
        <v>0</v>
      </c>
      <c r="D557" s="59">
        <v>0</v>
      </c>
    </row>
    <row r="558" spans="1:4" ht="23" thickBot="1" x14ac:dyDescent="0.35">
      <c r="B558" s="21" t="s">
        <v>363</v>
      </c>
      <c r="C558" s="78">
        <v>0</v>
      </c>
      <c r="D558" s="59">
        <v>0</v>
      </c>
    </row>
    <row r="559" spans="1:4" s="129" customFormat="1" ht="23" thickBot="1" x14ac:dyDescent="0.35">
      <c r="A559" s="15"/>
      <c r="B559" s="23" t="s">
        <v>364</v>
      </c>
      <c r="C559" s="117">
        <f>SUM(C557:C558)</f>
        <v>0</v>
      </c>
      <c r="D559" s="117">
        <f>SUM(D557:D558)</f>
        <v>0</v>
      </c>
    </row>
    <row r="560" spans="1:4" ht="31" thickBot="1" x14ac:dyDescent="0.35">
      <c r="B560" s="6" t="s">
        <v>365</v>
      </c>
      <c r="C560" s="78">
        <v>0</v>
      </c>
      <c r="D560" s="59">
        <v>0</v>
      </c>
    </row>
    <row r="561" spans="1:4" ht="23" thickBot="1" x14ac:dyDescent="0.35">
      <c r="B561" s="6" t="s">
        <v>546</v>
      </c>
      <c r="C561" s="78">
        <v>0</v>
      </c>
      <c r="D561" s="59">
        <v>0</v>
      </c>
    </row>
    <row r="562" spans="1:4" ht="31" thickBot="1" x14ac:dyDescent="0.35">
      <c r="B562" s="21" t="s">
        <v>366</v>
      </c>
      <c r="C562" s="117">
        <f>SUM(C560:C561)</f>
        <v>0</v>
      </c>
      <c r="D562" s="117">
        <f>SUM(D560:D561)</f>
        <v>0</v>
      </c>
    </row>
    <row r="563" spans="1:4" x14ac:dyDescent="0.3">
      <c r="B563" s="1"/>
    </row>
    <row r="564" spans="1:4" ht="23" thickBot="1" x14ac:dyDescent="0.35">
      <c r="A564" s="15">
        <v>39</v>
      </c>
      <c r="B564" s="1" t="s">
        <v>548</v>
      </c>
    </row>
    <row r="565" spans="1:4" ht="46" thickBot="1" x14ac:dyDescent="0.35">
      <c r="B565" s="118"/>
      <c r="C565" s="75" t="s">
        <v>114</v>
      </c>
    </row>
    <row r="566" spans="1:4" ht="23" thickBot="1" x14ac:dyDescent="0.35">
      <c r="B566" s="71"/>
      <c r="C566" s="112"/>
    </row>
    <row r="567" spans="1:4" ht="23" thickBot="1" x14ac:dyDescent="0.35">
      <c r="B567" s="23" t="s">
        <v>367</v>
      </c>
      <c r="C567" s="93">
        <f>'Statement of Fin Performance'!D28</f>
        <v>34.799999999999997</v>
      </c>
    </row>
    <row r="568" spans="1:4" ht="23" thickBot="1" x14ac:dyDescent="0.35">
      <c r="B568" s="23" t="s">
        <v>368</v>
      </c>
      <c r="C568" s="78"/>
    </row>
    <row r="569" spans="1:4" ht="23" thickBot="1" x14ac:dyDescent="0.35">
      <c r="B569" s="21" t="s">
        <v>214</v>
      </c>
      <c r="C569" s="93">
        <f>'Statement of Fin Performance'!D19</f>
        <v>14.2</v>
      </c>
    </row>
    <row r="570" spans="1:4" ht="23" thickBot="1" x14ac:dyDescent="0.35">
      <c r="B570" s="21" t="s">
        <v>369</v>
      </c>
      <c r="C570" s="93">
        <v>0</v>
      </c>
    </row>
    <row r="571" spans="1:4" ht="23" thickBot="1" x14ac:dyDescent="0.35">
      <c r="B571" s="6" t="s">
        <v>370</v>
      </c>
      <c r="C571" s="93">
        <v>0</v>
      </c>
    </row>
    <row r="572" spans="1:4" ht="23" thickBot="1" x14ac:dyDescent="0.35">
      <c r="B572" s="6" t="s">
        <v>215</v>
      </c>
      <c r="C572" s="93">
        <f>'Statement of Fin Performance'!D27</f>
        <v>0</v>
      </c>
    </row>
    <row r="573" spans="1:4" ht="23" thickBot="1" x14ac:dyDescent="0.35">
      <c r="B573" s="6" t="s">
        <v>371</v>
      </c>
      <c r="C573" s="93">
        <f>-('Statement of Fin Performance'!D24+'Statement of Fin Performance'!D25+'Statement of Fin Performance'!D26)</f>
        <v>-23</v>
      </c>
    </row>
    <row r="574" spans="1:4" ht="23" thickBot="1" x14ac:dyDescent="0.35">
      <c r="B574" s="21" t="s">
        <v>372</v>
      </c>
      <c r="C574" s="93">
        <f>'Consoildated Notes'!F421</f>
        <v>3</v>
      </c>
    </row>
    <row r="575" spans="1:4" ht="23" thickBot="1" x14ac:dyDescent="0.35">
      <c r="B575" s="21" t="s">
        <v>373</v>
      </c>
      <c r="C575" s="93">
        <f>C154</f>
        <v>0</v>
      </c>
    </row>
    <row r="576" spans="1:4" ht="23" thickBot="1" x14ac:dyDescent="0.35">
      <c r="B576" s="23" t="s">
        <v>374</v>
      </c>
      <c r="C576" s="78"/>
    </row>
    <row r="577" spans="1:8" ht="23" thickBot="1" x14ac:dyDescent="0.35">
      <c r="B577" s="21" t="s">
        <v>375</v>
      </c>
      <c r="C577" s="93">
        <f>-E239</f>
        <v>-2</v>
      </c>
    </row>
    <row r="578" spans="1:8" ht="23" thickBot="1" x14ac:dyDescent="0.35">
      <c r="B578" s="21" t="s">
        <v>376</v>
      </c>
      <c r="C578" s="93">
        <f>-(E203+E221)</f>
        <v>0</v>
      </c>
    </row>
    <row r="579" spans="1:8" ht="23" thickBot="1" x14ac:dyDescent="0.35">
      <c r="B579" s="21" t="s">
        <v>377</v>
      </c>
      <c r="C579" s="93">
        <f>E451</f>
        <v>0</v>
      </c>
    </row>
    <row r="580" spans="1:8" ht="23" thickBot="1" x14ac:dyDescent="0.35">
      <c r="B580" s="21" t="s">
        <v>378</v>
      </c>
      <c r="C580" s="93">
        <f>E404</f>
        <v>3</v>
      </c>
    </row>
    <row r="581" spans="1:8" ht="23" thickBot="1" x14ac:dyDescent="0.35">
      <c r="B581" s="21" t="s">
        <v>379</v>
      </c>
      <c r="C581" s="93">
        <f>E413</f>
        <v>0</v>
      </c>
    </row>
    <row r="582" spans="1:8" s="129" customFormat="1" ht="23" thickBot="1" x14ac:dyDescent="0.35">
      <c r="A582" s="15"/>
      <c r="B582" s="23" t="s">
        <v>380</v>
      </c>
      <c r="C582" s="131">
        <f>SUM(C567:C581)</f>
        <v>30</v>
      </c>
    </row>
    <row r="583" spans="1:8" ht="23" thickBot="1" x14ac:dyDescent="0.35">
      <c r="B583" s="234" t="s">
        <v>381</v>
      </c>
      <c r="C583" s="234"/>
      <c r="D583" s="234"/>
      <c r="E583" s="234"/>
    </row>
    <row r="584" spans="1:8" ht="23" thickBot="1" x14ac:dyDescent="0.35">
      <c r="B584" s="158"/>
      <c r="C584" s="158"/>
      <c r="D584" s="158"/>
      <c r="E584" s="158"/>
    </row>
    <row r="585" spans="1:8" ht="23" thickBot="1" x14ac:dyDescent="0.35">
      <c r="B585" s="119" t="s">
        <v>382</v>
      </c>
      <c r="C585" s="120" t="s">
        <v>8</v>
      </c>
      <c r="D585" s="120" t="s">
        <v>8</v>
      </c>
      <c r="E585" s="120" t="s">
        <v>8</v>
      </c>
      <c r="F585" s="120" t="s">
        <v>8</v>
      </c>
    </row>
    <row r="586" spans="1:8" ht="23" thickBot="1" x14ac:dyDescent="0.35">
      <c r="B586" s="6" t="s">
        <v>383</v>
      </c>
      <c r="C586" s="78" t="s">
        <v>8</v>
      </c>
      <c r="D586" s="78" t="s">
        <v>8</v>
      </c>
      <c r="E586" s="78" t="s">
        <v>8</v>
      </c>
      <c r="F586" s="78" t="s">
        <v>8</v>
      </c>
    </row>
    <row r="587" spans="1:8" ht="23" thickBot="1" x14ac:dyDescent="0.35">
      <c r="B587" s="8" t="s">
        <v>11</v>
      </c>
      <c r="C587" s="58" t="s">
        <v>8</v>
      </c>
      <c r="D587" s="58" t="s">
        <v>8</v>
      </c>
      <c r="E587" s="58" t="s">
        <v>8</v>
      </c>
      <c r="F587" s="58" t="s">
        <v>8</v>
      </c>
    </row>
    <row r="588" spans="1:8" x14ac:dyDescent="0.3">
      <c r="B588" s="235" t="s">
        <v>384</v>
      </c>
      <c r="C588" s="235"/>
      <c r="D588" s="235"/>
      <c r="E588" s="235"/>
      <c r="F588" s="235"/>
      <c r="G588" s="235"/>
      <c r="H588" s="235"/>
    </row>
    <row r="589" spans="1:8" x14ac:dyDescent="0.3">
      <c r="B589" s="1"/>
    </row>
    <row r="590" spans="1:8" x14ac:dyDescent="0.3">
      <c r="A590" s="15">
        <v>40</v>
      </c>
      <c r="B590" s="1" t="s">
        <v>549</v>
      </c>
    </row>
    <row r="591" spans="1:8" x14ac:dyDescent="0.3">
      <c r="B591" s="16"/>
    </row>
    <row r="592" spans="1:8" x14ac:dyDescent="0.3">
      <c r="A592" s="15">
        <v>41</v>
      </c>
      <c r="B592" s="233" t="s">
        <v>550</v>
      </c>
      <c r="C592" s="233"/>
    </row>
    <row r="593" spans="2:4" ht="23" thickBot="1" x14ac:dyDescent="0.35">
      <c r="B593" s="121" t="s">
        <v>385</v>
      </c>
    </row>
    <row r="594" spans="2:4" ht="46" thickBot="1" x14ac:dyDescent="0.35">
      <c r="B594" s="79"/>
      <c r="C594" s="114" t="s">
        <v>114</v>
      </c>
    </row>
    <row r="595" spans="2:4" ht="23" thickBot="1" x14ac:dyDescent="0.35">
      <c r="B595" s="122"/>
      <c r="C595" s="77" t="s">
        <v>6</v>
      </c>
    </row>
    <row r="596" spans="2:4" ht="23" thickBot="1" x14ac:dyDescent="0.35">
      <c r="B596" s="8" t="s">
        <v>385</v>
      </c>
      <c r="C596" s="78"/>
    </row>
    <row r="597" spans="2:4" ht="23" thickBot="1" x14ac:dyDescent="0.35">
      <c r="B597" s="6" t="s">
        <v>386</v>
      </c>
      <c r="C597" s="78">
        <v>0</v>
      </c>
      <c r="D597" t="s">
        <v>551</v>
      </c>
    </row>
    <row r="598" spans="2:4" ht="31" thickBot="1" x14ac:dyDescent="0.35">
      <c r="B598" s="6" t="s">
        <v>387</v>
      </c>
      <c r="C598" s="78">
        <v>0</v>
      </c>
    </row>
    <row r="599" spans="2:4" ht="23" thickBot="1" x14ac:dyDescent="0.35">
      <c r="B599" s="6" t="s">
        <v>388</v>
      </c>
      <c r="C599" s="78">
        <v>0</v>
      </c>
    </row>
    <row r="600" spans="2:4" ht="31" thickBot="1" x14ac:dyDescent="0.35">
      <c r="B600" s="6" t="s">
        <v>389</v>
      </c>
      <c r="C600" s="78">
        <v>0</v>
      </c>
    </row>
    <row r="601" spans="2:4" ht="23" thickBot="1" x14ac:dyDescent="0.35">
      <c r="B601" s="6" t="s">
        <v>390</v>
      </c>
      <c r="C601" s="78">
        <v>0</v>
      </c>
    </row>
    <row r="602" spans="2:4" ht="23" thickBot="1" x14ac:dyDescent="0.35">
      <c r="B602" s="8" t="s">
        <v>11</v>
      </c>
      <c r="C602" s="78">
        <f>SUM(C597:C601)</f>
        <v>0</v>
      </c>
    </row>
    <row r="603" spans="2:4" x14ac:dyDescent="0.3">
      <c r="B603" s="16" t="s">
        <v>391</v>
      </c>
    </row>
    <row r="604" spans="2:4" x14ac:dyDescent="0.3">
      <c r="B604" s="16"/>
    </row>
    <row r="605" spans="2:4" ht="23" thickBot="1" x14ac:dyDescent="0.35">
      <c r="B605" s="121" t="s">
        <v>392</v>
      </c>
    </row>
    <row r="606" spans="2:4" ht="46" thickBot="1" x14ac:dyDescent="0.35">
      <c r="B606" s="79"/>
      <c r="C606" s="114" t="s">
        <v>114</v>
      </c>
    </row>
    <row r="607" spans="2:4" ht="23" thickBot="1" x14ac:dyDescent="0.35">
      <c r="B607" s="122"/>
      <c r="C607" s="77" t="s">
        <v>6</v>
      </c>
    </row>
    <row r="608" spans="2:4" ht="23" thickBot="1" x14ac:dyDescent="0.35">
      <c r="B608" s="8" t="s">
        <v>392</v>
      </c>
      <c r="C608" s="78"/>
    </row>
    <row r="609" spans="1:3" ht="23" thickBot="1" x14ac:dyDescent="0.35">
      <c r="B609" s="6" t="s">
        <v>393</v>
      </c>
      <c r="C609" s="78">
        <v>0</v>
      </c>
    </row>
    <row r="610" spans="1:3" ht="23" thickBot="1" x14ac:dyDescent="0.35">
      <c r="B610" s="6" t="s">
        <v>394</v>
      </c>
      <c r="C610" s="78">
        <v>0</v>
      </c>
    </row>
    <row r="611" spans="1:3" ht="31" thickBot="1" x14ac:dyDescent="0.35">
      <c r="B611" s="6" t="s">
        <v>395</v>
      </c>
      <c r="C611" s="78">
        <v>0</v>
      </c>
    </row>
    <row r="612" spans="1:3" ht="23" thickBot="1" x14ac:dyDescent="0.35">
      <c r="B612" s="6" t="s">
        <v>390</v>
      </c>
      <c r="C612" s="78">
        <v>0</v>
      </c>
    </row>
    <row r="613" spans="1:3" ht="23" thickBot="1" x14ac:dyDescent="0.35">
      <c r="B613" s="8" t="s">
        <v>11</v>
      </c>
      <c r="C613" s="58">
        <f>SUM(C609:C612)</f>
        <v>0</v>
      </c>
    </row>
    <row r="614" spans="1:3" x14ac:dyDescent="0.3">
      <c r="B614" s="16" t="s">
        <v>391</v>
      </c>
    </row>
    <row r="616" spans="1:3" x14ac:dyDescent="0.3">
      <c r="B616" s="38"/>
    </row>
    <row r="617" spans="1:3" x14ac:dyDescent="0.3">
      <c r="B617" s="1"/>
    </row>
    <row r="618" spans="1:3" ht="23" thickBot="1" x14ac:dyDescent="0.35">
      <c r="A618" s="15">
        <v>42</v>
      </c>
      <c r="B618" s="1" t="s">
        <v>396</v>
      </c>
    </row>
    <row r="619" spans="1:3" ht="46" thickBot="1" x14ac:dyDescent="0.35">
      <c r="B619" s="110" t="s">
        <v>396</v>
      </c>
      <c r="C619" s="114" t="s">
        <v>114</v>
      </c>
    </row>
    <row r="620" spans="1:3" ht="23" thickBot="1" x14ac:dyDescent="0.35">
      <c r="B620" s="122"/>
      <c r="C620" s="77" t="s">
        <v>6</v>
      </c>
    </row>
    <row r="621" spans="1:3" ht="23" thickBot="1" x14ac:dyDescent="0.35">
      <c r="B621" s="6" t="s">
        <v>397</v>
      </c>
      <c r="C621" s="14">
        <v>0</v>
      </c>
    </row>
    <row r="622" spans="1:3" ht="23" thickBot="1" x14ac:dyDescent="0.35">
      <c r="B622" s="6" t="s">
        <v>398</v>
      </c>
      <c r="C622" s="14">
        <v>0</v>
      </c>
    </row>
    <row r="623" spans="1:3" ht="23" thickBot="1" x14ac:dyDescent="0.35">
      <c r="B623" s="8" t="s">
        <v>11</v>
      </c>
      <c r="C623" s="166">
        <f>SUM(C621:C622)</f>
        <v>0</v>
      </c>
    </row>
    <row r="624" spans="1:3" ht="23" thickBot="1" x14ac:dyDescent="0.35">
      <c r="B624" s="8"/>
      <c r="C624" s="58"/>
    </row>
    <row r="625" spans="2:2" x14ac:dyDescent="0.3">
      <c r="B625" s="26"/>
    </row>
    <row r="626" spans="2:2" x14ac:dyDescent="0.3">
      <c r="B626" s="26"/>
    </row>
    <row r="627" spans="2:2" x14ac:dyDescent="0.3">
      <c r="B627" s="26"/>
    </row>
    <row r="629" spans="2:2" x14ac:dyDescent="0.3">
      <c r="B629" s="1"/>
    </row>
    <row r="630" spans="2:2" x14ac:dyDescent="0.3">
      <c r="B630" s="38"/>
    </row>
    <row r="631" spans="2:2" x14ac:dyDescent="0.3">
      <c r="B631" s="38"/>
    </row>
    <row r="668" spans="2:2" x14ac:dyDescent="0.3">
      <c r="B668" s="26"/>
    </row>
    <row r="669" spans="2:2" x14ac:dyDescent="0.3">
      <c r="B669" s="43"/>
    </row>
    <row r="670" spans="2:2" x14ac:dyDescent="0.3">
      <c r="B670" s="43"/>
    </row>
    <row r="671" spans="2:2" x14ac:dyDescent="0.3">
      <c r="B671" s="43"/>
    </row>
    <row r="672" spans="2:2" x14ac:dyDescent="0.3">
      <c r="B672" s="43"/>
    </row>
    <row r="673" spans="2:10" x14ac:dyDescent="0.3">
      <c r="B673" s="43"/>
    </row>
    <row r="674" spans="2:10" x14ac:dyDescent="0.3">
      <c r="B674" s="43"/>
    </row>
    <row r="676" spans="2:10" x14ac:dyDescent="0.3">
      <c r="B676" s="43"/>
    </row>
    <row r="677" spans="2:10" x14ac:dyDescent="0.3">
      <c r="B677" s="43"/>
    </row>
    <row r="678" spans="2:10" ht="30" x14ac:dyDescent="0.3">
      <c r="B678" s="1" t="s">
        <v>402</v>
      </c>
    </row>
    <row r="679" spans="2:10" ht="23" thickBot="1" x14ac:dyDescent="0.35">
      <c r="B679" s="1"/>
    </row>
    <row r="680" spans="2:10" ht="23" thickBot="1" x14ac:dyDescent="0.35">
      <c r="B680" s="196" t="s">
        <v>403</v>
      </c>
      <c r="C680" s="126"/>
      <c r="D680" s="226"/>
      <c r="E680" s="227"/>
      <c r="F680" s="75"/>
      <c r="G680" s="226" t="s">
        <v>404</v>
      </c>
      <c r="H680" s="228"/>
      <c r="I680" s="227"/>
      <c r="J680" s="75"/>
    </row>
    <row r="681" spans="2:10" ht="61" thickBot="1" x14ac:dyDescent="0.35">
      <c r="B681" s="200"/>
      <c r="C681" s="77" t="s">
        <v>405</v>
      </c>
      <c r="D681" s="77" t="s">
        <v>406</v>
      </c>
      <c r="E681" s="77" t="s">
        <v>407</v>
      </c>
      <c r="F681" s="77" t="s">
        <v>408</v>
      </c>
      <c r="G681" s="77" t="s">
        <v>409</v>
      </c>
      <c r="H681" s="77" t="s">
        <v>410</v>
      </c>
      <c r="I681" s="77" t="s">
        <v>411</v>
      </c>
      <c r="J681" s="77" t="s">
        <v>412</v>
      </c>
    </row>
    <row r="682" spans="2:10" ht="23" thickBot="1" x14ac:dyDescent="0.35">
      <c r="B682" s="6"/>
      <c r="C682" s="78"/>
      <c r="D682" s="78"/>
      <c r="E682" s="78"/>
      <c r="F682" s="78"/>
      <c r="G682" s="78"/>
      <c r="H682" s="78"/>
      <c r="I682" s="78"/>
      <c r="J682" s="78"/>
    </row>
    <row r="683" spans="2:10" ht="23" thickBot="1" x14ac:dyDescent="0.35">
      <c r="B683" s="6"/>
      <c r="C683" s="78"/>
      <c r="D683" s="78"/>
      <c r="E683" s="78"/>
      <c r="F683" s="78"/>
      <c r="G683" s="78"/>
      <c r="H683" s="78"/>
      <c r="I683" s="78"/>
      <c r="J683" s="78"/>
    </row>
    <row r="684" spans="2:10" ht="23" thickBot="1" x14ac:dyDescent="0.35">
      <c r="B684" s="6"/>
      <c r="C684" s="78"/>
      <c r="D684" s="78"/>
      <c r="E684" s="78"/>
      <c r="F684" s="78"/>
      <c r="G684" s="78"/>
      <c r="H684" s="78"/>
      <c r="I684" s="78"/>
      <c r="J684" s="78"/>
    </row>
    <row r="685" spans="2:10" ht="23" thickBot="1" x14ac:dyDescent="0.35">
      <c r="B685" s="6"/>
      <c r="C685" s="78"/>
      <c r="D685" s="78"/>
      <c r="E685" s="78"/>
      <c r="F685" s="78"/>
      <c r="G685" s="78"/>
      <c r="H685" s="78"/>
      <c r="I685" s="78"/>
      <c r="J685" s="78"/>
    </row>
    <row r="686" spans="2:10" ht="23" thickBot="1" x14ac:dyDescent="0.35">
      <c r="B686" s="8"/>
      <c r="C686" s="58"/>
      <c r="D686" s="58"/>
      <c r="E686" s="78"/>
      <c r="F686" s="78"/>
      <c r="G686" s="78"/>
      <c r="H686" s="78"/>
      <c r="I686" s="78"/>
      <c r="J686" s="78"/>
    </row>
    <row r="687" spans="2:10" x14ac:dyDescent="0.3">
      <c r="B687" s="1"/>
    </row>
  </sheetData>
  <mergeCells count="86">
    <mergeCell ref="B503:D503"/>
    <mergeCell ref="H425:I425"/>
    <mergeCell ref="H426:I426"/>
    <mergeCell ref="H427:I427"/>
    <mergeCell ref="C438:C439"/>
    <mergeCell ref="B680:B681"/>
    <mergeCell ref="D680:E680"/>
    <mergeCell ref="G680:I680"/>
    <mergeCell ref="B445:B446"/>
    <mergeCell ref="C445:C446"/>
    <mergeCell ref="C529:C530"/>
    <mergeCell ref="B534:B535"/>
    <mergeCell ref="D534:D535"/>
    <mergeCell ref="B554:B555"/>
    <mergeCell ref="D554:D555"/>
    <mergeCell ref="B456:E456"/>
    <mergeCell ref="B492:D492"/>
    <mergeCell ref="B491:D491"/>
    <mergeCell ref="B592:C592"/>
    <mergeCell ref="B583:E583"/>
    <mergeCell ref="B588:H588"/>
    <mergeCell ref="B417:B418"/>
    <mergeCell ref="C417:C418"/>
    <mergeCell ref="E417:E418"/>
    <mergeCell ref="F417:F418"/>
    <mergeCell ref="B429:B430"/>
    <mergeCell ref="C429:C430"/>
    <mergeCell ref="B407:B409"/>
    <mergeCell ref="C407:C408"/>
    <mergeCell ref="B370:C370"/>
    <mergeCell ref="H286:H287"/>
    <mergeCell ref="I286:I287"/>
    <mergeCell ref="B342:B343"/>
    <mergeCell ref="B361:B362"/>
    <mergeCell ref="B373:B374"/>
    <mergeCell ref="B396:B398"/>
    <mergeCell ref="C396:C397"/>
    <mergeCell ref="K286:K287"/>
    <mergeCell ref="L286:L287"/>
    <mergeCell ref="B306:D306"/>
    <mergeCell ref="B317:D317"/>
    <mergeCell ref="F277:F278"/>
    <mergeCell ref="G277:G278"/>
    <mergeCell ref="B286:B287"/>
    <mergeCell ref="C286:C287"/>
    <mergeCell ref="D286:D287"/>
    <mergeCell ref="E286:E287"/>
    <mergeCell ref="G286:G287"/>
    <mergeCell ref="B243:B244"/>
    <mergeCell ref="C243:C244"/>
    <mergeCell ref="C276:E276"/>
    <mergeCell ref="B277:B278"/>
    <mergeCell ref="C277:C278"/>
    <mergeCell ref="D277:D278"/>
    <mergeCell ref="E277:E278"/>
    <mergeCell ref="B274:G274"/>
    <mergeCell ref="B233:B234"/>
    <mergeCell ref="B71:C71"/>
    <mergeCell ref="B177:E177"/>
    <mergeCell ref="B205:C205"/>
    <mergeCell ref="B215:D215"/>
    <mergeCell ref="B223:C223"/>
    <mergeCell ref="B178:B179"/>
    <mergeCell ref="C178:C179"/>
    <mergeCell ref="B194:B195"/>
    <mergeCell ref="C194:C195"/>
    <mergeCell ref="B216:B218"/>
    <mergeCell ref="C216:C217"/>
    <mergeCell ref="B125:B126"/>
    <mergeCell ref="B134:B135"/>
    <mergeCell ref="B142:B143"/>
    <mergeCell ref="B149:B150"/>
    <mergeCell ref="B157:B159"/>
    <mergeCell ref="B167:B168"/>
    <mergeCell ref="B50:B51"/>
    <mergeCell ref="B72:B73"/>
    <mergeCell ref="B82:B83"/>
    <mergeCell ref="B91:B92"/>
    <mergeCell ref="B103:B104"/>
    <mergeCell ref="B115:B117"/>
    <mergeCell ref="B36:B37"/>
    <mergeCell ref="B5:B7"/>
    <mergeCell ref="C5:C7"/>
    <mergeCell ref="D5:D7"/>
    <mergeCell ref="B16:B17"/>
    <mergeCell ref="B25:B2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4E9D6-B5CE-8E4A-ABAE-217AD205E55E}">
  <dimension ref="A3:H31"/>
  <sheetViews>
    <sheetView workbookViewId="0">
      <selection activeCell="H13" sqref="H13"/>
    </sheetView>
  </sheetViews>
  <sheetFormatPr baseColWidth="10" defaultRowHeight="16" x14ac:dyDescent="0.2"/>
  <cols>
    <col min="2" max="2" width="58.33203125" bestFit="1" customWidth="1"/>
    <col min="4" max="4" width="18.33203125" customWidth="1"/>
  </cols>
  <sheetData>
    <row r="3" spans="1:8" ht="22" x14ac:dyDescent="0.3">
      <c r="A3" s="15"/>
      <c r="B3" s="177" t="s">
        <v>562</v>
      </c>
    </row>
    <row r="4" spans="1:8" ht="17" thickBot="1" x14ac:dyDescent="0.25"/>
    <row r="5" spans="1:8" x14ac:dyDescent="0.2">
      <c r="B5" s="186" t="s">
        <v>19</v>
      </c>
      <c r="C5" s="186" t="s">
        <v>399</v>
      </c>
      <c r="D5" s="40" t="s">
        <v>552</v>
      </c>
      <c r="E5" s="40" t="s">
        <v>553</v>
      </c>
      <c r="F5" s="40" t="s">
        <v>554</v>
      </c>
      <c r="G5" s="40" t="s">
        <v>555</v>
      </c>
      <c r="H5" s="40" t="s">
        <v>11</v>
      </c>
    </row>
    <row r="6" spans="1:8" ht="17" thickBot="1" x14ac:dyDescent="0.25">
      <c r="B6" s="187"/>
      <c r="C6" s="187"/>
      <c r="D6" s="29"/>
      <c r="E6" s="34"/>
      <c r="F6" s="34"/>
      <c r="G6" s="34"/>
      <c r="H6" s="34"/>
    </row>
    <row r="7" spans="1:8" ht="17" thickBot="1" x14ac:dyDescent="0.25">
      <c r="B7" s="19"/>
      <c r="C7" s="123"/>
      <c r="D7" s="29" t="s">
        <v>6</v>
      </c>
      <c r="E7" s="29" t="s">
        <v>6</v>
      </c>
      <c r="F7" s="29" t="s">
        <v>6</v>
      </c>
      <c r="G7" s="29" t="s">
        <v>6</v>
      </c>
      <c r="H7" s="29" t="s">
        <v>6</v>
      </c>
    </row>
    <row r="8" spans="1:8" ht="17" thickBot="1" x14ac:dyDescent="0.25">
      <c r="B8" s="23" t="s">
        <v>425</v>
      </c>
      <c r="C8" s="45"/>
      <c r="D8" s="45"/>
      <c r="E8" s="69"/>
      <c r="F8" s="69"/>
      <c r="G8" s="69"/>
      <c r="H8" s="69"/>
    </row>
    <row r="9" spans="1:8" ht="17" thickBot="1" x14ac:dyDescent="0.25">
      <c r="B9" s="21" t="s">
        <v>17</v>
      </c>
      <c r="C9" s="30">
        <v>5</v>
      </c>
      <c r="D9" s="30">
        <f>'Consoildated Notes'!E12</f>
        <v>46.5</v>
      </c>
      <c r="E9" s="7"/>
      <c r="F9" s="7"/>
      <c r="G9" s="7"/>
      <c r="H9" s="7">
        <f>D9+E9+F9+G9</f>
        <v>46.5</v>
      </c>
    </row>
    <row r="10" spans="1:8" ht="17" thickBot="1" x14ac:dyDescent="0.25">
      <c r="B10" s="21" t="s">
        <v>426</v>
      </c>
      <c r="C10" s="30">
        <v>6</v>
      </c>
      <c r="D10" s="30">
        <f>'Consoildated Notes'!C21</f>
        <v>24</v>
      </c>
      <c r="E10" s="7"/>
      <c r="F10" s="7"/>
      <c r="G10" s="7"/>
      <c r="H10" s="7">
        <f t="shared" ref="H10:H30" si="0">D10+E10+F10+G10</f>
        <v>24</v>
      </c>
    </row>
    <row r="11" spans="1:8" ht="17" thickBot="1" x14ac:dyDescent="0.25">
      <c r="B11" s="23" t="s">
        <v>427</v>
      </c>
      <c r="C11" s="45"/>
      <c r="D11" s="45"/>
      <c r="E11" s="7"/>
      <c r="F11" s="7"/>
      <c r="G11" s="7"/>
      <c r="H11" s="7">
        <f t="shared" si="0"/>
        <v>0</v>
      </c>
    </row>
    <row r="12" spans="1:8" ht="17" thickBot="1" x14ac:dyDescent="0.25">
      <c r="B12" s="21" t="s">
        <v>428</v>
      </c>
      <c r="C12" s="30">
        <v>7</v>
      </c>
      <c r="D12" s="30">
        <f>'Consoildated Notes'!C32</f>
        <v>40</v>
      </c>
      <c r="E12" s="7"/>
      <c r="F12" s="7"/>
      <c r="G12" s="7"/>
      <c r="H12" s="7">
        <f t="shared" si="0"/>
        <v>40</v>
      </c>
    </row>
    <row r="13" spans="1:8" ht="17" thickBot="1" x14ac:dyDescent="0.25">
      <c r="B13" s="23" t="s">
        <v>429</v>
      </c>
      <c r="C13" s="45"/>
      <c r="D13" s="31">
        <f>D12+D10+D9</f>
        <v>110.5</v>
      </c>
      <c r="E13" s="7"/>
      <c r="F13" s="7"/>
      <c r="G13" s="7"/>
      <c r="H13" s="9">
        <f t="shared" si="0"/>
        <v>110.5</v>
      </c>
    </row>
    <row r="14" spans="1:8" ht="17" thickBot="1" x14ac:dyDescent="0.25">
      <c r="B14" s="23"/>
      <c r="C14" s="30"/>
      <c r="D14" s="31"/>
      <c r="E14" s="7"/>
      <c r="F14" s="7"/>
      <c r="G14" s="7"/>
      <c r="H14" s="7">
        <f t="shared" si="0"/>
        <v>0</v>
      </c>
    </row>
    <row r="15" spans="1:8" ht="17" thickBot="1" x14ac:dyDescent="0.25">
      <c r="B15" s="23" t="s">
        <v>400</v>
      </c>
      <c r="C15" s="45"/>
      <c r="D15" s="45"/>
      <c r="E15" s="69"/>
      <c r="F15" s="69"/>
      <c r="G15" s="69"/>
      <c r="H15" s="7">
        <f t="shared" si="0"/>
        <v>0</v>
      </c>
    </row>
    <row r="16" spans="1:8" ht="17" thickBot="1" x14ac:dyDescent="0.25">
      <c r="B16" s="21" t="s">
        <v>430</v>
      </c>
      <c r="C16" s="30">
        <v>8</v>
      </c>
      <c r="D16" s="30">
        <f>'Consoildated Notes'!C47</f>
        <v>16</v>
      </c>
      <c r="E16" s="7"/>
      <c r="F16" s="7"/>
      <c r="G16" s="7"/>
      <c r="H16" s="7">
        <f t="shared" si="0"/>
        <v>16</v>
      </c>
    </row>
    <row r="17" spans="2:8" ht="17" thickBot="1" x14ac:dyDescent="0.25">
      <c r="B17" s="21" t="s">
        <v>401</v>
      </c>
      <c r="C17" s="30">
        <v>9</v>
      </c>
      <c r="D17" s="30">
        <f>'Consoildated Notes'!C69</f>
        <v>48</v>
      </c>
      <c r="E17" s="7"/>
      <c r="F17" s="7"/>
      <c r="G17" s="7"/>
      <c r="H17" s="7">
        <f t="shared" si="0"/>
        <v>48</v>
      </c>
    </row>
    <row r="18" spans="2:8" ht="17" thickBot="1" x14ac:dyDescent="0.25">
      <c r="B18" s="21" t="s">
        <v>431</v>
      </c>
      <c r="C18" s="30">
        <v>10</v>
      </c>
      <c r="D18" s="30">
        <f>'Consoildated Notes'!C79</f>
        <v>4</v>
      </c>
      <c r="E18" s="7"/>
      <c r="F18" s="7"/>
      <c r="G18" s="7"/>
      <c r="H18" s="7">
        <f t="shared" si="0"/>
        <v>4</v>
      </c>
    </row>
    <row r="19" spans="2:8" ht="17" thickBot="1" x14ac:dyDescent="0.25">
      <c r="B19" s="21" t="s">
        <v>432</v>
      </c>
      <c r="C19" s="30">
        <v>11</v>
      </c>
      <c r="D19" s="30">
        <f>'Consoildated Notes'!C88</f>
        <v>14.2</v>
      </c>
      <c r="E19" s="7"/>
      <c r="F19" s="7"/>
      <c r="G19" s="7"/>
      <c r="H19" s="7">
        <f t="shared" si="0"/>
        <v>14.2</v>
      </c>
    </row>
    <row r="20" spans="2:8" ht="17" thickBot="1" x14ac:dyDescent="0.25">
      <c r="B20" s="21" t="s">
        <v>143</v>
      </c>
      <c r="C20" s="30">
        <v>12</v>
      </c>
      <c r="D20" s="30">
        <f>'Consoildated Notes'!C100</f>
        <v>6</v>
      </c>
      <c r="E20" s="7"/>
      <c r="F20" s="7"/>
      <c r="G20" s="7"/>
      <c r="H20" s="7">
        <f t="shared" si="0"/>
        <v>6</v>
      </c>
    </row>
    <row r="21" spans="2:8" ht="17" thickBot="1" x14ac:dyDescent="0.25">
      <c r="B21" s="21" t="s">
        <v>433</v>
      </c>
      <c r="C21" s="30">
        <v>13</v>
      </c>
      <c r="D21" s="30">
        <f>'Consoildated Notes'!C111</f>
        <v>5</v>
      </c>
      <c r="E21" s="7"/>
      <c r="F21" s="7"/>
      <c r="G21" s="7"/>
      <c r="H21" s="7">
        <f t="shared" si="0"/>
        <v>5</v>
      </c>
    </row>
    <row r="22" spans="2:8" ht="17" thickBot="1" x14ac:dyDescent="0.25">
      <c r="B22" s="138" t="s">
        <v>145</v>
      </c>
      <c r="C22" s="68">
        <v>14</v>
      </c>
      <c r="D22" s="68">
        <f>'Consoildated Notes'!C122</f>
        <v>4</v>
      </c>
      <c r="E22" s="7"/>
      <c r="F22" s="7"/>
      <c r="G22" s="7"/>
      <c r="H22" s="7">
        <f t="shared" si="0"/>
        <v>4</v>
      </c>
    </row>
    <row r="23" spans="2:8" ht="17" thickBot="1" x14ac:dyDescent="0.25">
      <c r="B23" s="23" t="s">
        <v>434</v>
      </c>
      <c r="C23" s="45"/>
      <c r="D23" s="31">
        <f>SUM(D16:D22)</f>
        <v>97.2</v>
      </c>
      <c r="E23" s="69"/>
      <c r="F23" s="69"/>
      <c r="G23" s="69"/>
      <c r="H23" s="9">
        <f t="shared" si="0"/>
        <v>97.2</v>
      </c>
    </row>
    <row r="24" spans="2:8" ht="17" thickBot="1" x14ac:dyDescent="0.25">
      <c r="B24" s="21" t="s">
        <v>435</v>
      </c>
      <c r="C24" s="30">
        <v>15</v>
      </c>
      <c r="D24" s="30">
        <f>'Consoildated Notes'!C131</f>
        <v>12</v>
      </c>
      <c r="E24" s="7"/>
      <c r="F24" s="7"/>
      <c r="G24" s="7"/>
      <c r="H24" s="7">
        <f t="shared" si="0"/>
        <v>12</v>
      </c>
    </row>
    <row r="25" spans="2:8" ht="17" thickBot="1" x14ac:dyDescent="0.25">
      <c r="B25" s="67" t="s">
        <v>436</v>
      </c>
      <c r="C25" s="30">
        <v>16</v>
      </c>
      <c r="D25" s="30">
        <f>'Consoildated Notes'!C139</f>
        <v>6</v>
      </c>
      <c r="E25" s="7"/>
      <c r="F25" s="7"/>
      <c r="G25" s="7"/>
      <c r="H25" s="7">
        <f t="shared" si="0"/>
        <v>6</v>
      </c>
    </row>
    <row r="26" spans="2:8" ht="17" thickBot="1" x14ac:dyDescent="0.25">
      <c r="B26" s="21" t="s">
        <v>437</v>
      </c>
      <c r="C26" s="30">
        <v>17</v>
      </c>
      <c r="D26" s="30">
        <f>'Consoildated Notes'!C146</f>
        <v>5</v>
      </c>
      <c r="E26" s="7"/>
      <c r="F26" s="7"/>
      <c r="G26" s="7"/>
      <c r="H26" s="7">
        <f t="shared" si="0"/>
        <v>5</v>
      </c>
    </row>
    <row r="27" spans="2:8" ht="17" thickBot="1" x14ac:dyDescent="0.25">
      <c r="B27" s="21" t="s">
        <v>255</v>
      </c>
      <c r="C27" s="30">
        <v>18</v>
      </c>
      <c r="D27" s="30">
        <f>'Consoildated Notes'!C154</f>
        <v>0</v>
      </c>
      <c r="E27" s="7"/>
      <c r="F27" s="7"/>
      <c r="G27" s="7"/>
      <c r="H27" s="7">
        <f t="shared" si="0"/>
        <v>0</v>
      </c>
    </row>
    <row r="28" spans="2:8" ht="17" thickBot="1" x14ac:dyDescent="0.25">
      <c r="B28" s="23" t="s">
        <v>438</v>
      </c>
      <c r="C28" s="30"/>
      <c r="D28" s="31">
        <f>D13-D23+D27+D25+D24+D26</f>
        <v>36.299999999999997</v>
      </c>
      <c r="E28" s="7"/>
      <c r="F28" s="7"/>
      <c r="G28" s="7"/>
      <c r="H28" s="7">
        <f t="shared" si="0"/>
        <v>36.299999999999997</v>
      </c>
    </row>
    <row r="29" spans="2:8" ht="17" thickBot="1" x14ac:dyDescent="0.25">
      <c r="B29" s="21" t="s">
        <v>150</v>
      </c>
      <c r="C29" s="30">
        <v>19</v>
      </c>
      <c r="D29" s="30">
        <f>'Consoildated Notes'!C164</f>
        <v>8</v>
      </c>
      <c r="E29" s="7"/>
      <c r="F29" s="7"/>
      <c r="G29" s="7"/>
      <c r="H29" s="7">
        <f t="shared" si="0"/>
        <v>8</v>
      </c>
    </row>
    <row r="30" spans="2:8" ht="17" thickBot="1" x14ac:dyDescent="0.25">
      <c r="B30" s="23" t="s">
        <v>439</v>
      </c>
      <c r="C30" s="22"/>
      <c r="D30" s="31">
        <f>D28-D29</f>
        <v>28.299999999999997</v>
      </c>
      <c r="E30" s="7"/>
      <c r="F30" s="7"/>
      <c r="G30" s="7"/>
      <c r="H30" s="9">
        <f t="shared" si="0"/>
        <v>28.299999999999997</v>
      </c>
    </row>
    <row r="31" spans="2:8" ht="17" thickBot="1" x14ac:dyDescent="0.25">
      <c r="B31" s="124"/>
      <c r="C31" s="125"/>
      <c r="D31" s="125"/>
      <c r="E31" s="7"/>
      <c r="F31" s="7"/>
      <c r="G31" s="7"/>
      <c r="H31" s="7"/>
    </row>
  </sheetData>
  <mergeCells count="2">
    <mergeCell ref="C5:C6"/>
    <mergeCell ref="B5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Statement of Fin Performance</vt:lpstr>
      <vt:lpstr>Statement of Fin Position</vt:lpstr>
      <vt:lpstr>Statement of Net Asset</vt:lpstr>
      <vt:lpstr>Statement of Cashflow </vt:lpstr>
      <vt:lpstr>Statement of Comp of Budget</vt:lpstr>
      <vt:lpstr>Consoildated Notes</vt:lpstr>
      <vt:lpstr>Columner Financial Performance</vt:lpstr>
      <vt:lpstr>'Consoildated Notes'!_Hlk118294609</vt:lpstr>
      <vt:lpstr>'Consoildated Notes'!_Hlk118861287</vt:lpstr>
      <vt:lpstr>'Statement of Fin Position'!_Hlk169679423</vt:lpstr>
      <vt:lpstr>'Consoildated Notes'!_Toc172713208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Jabes Kotieno</dc:creator>
  <cp:lastModifiedBy>Georgina</cp:lastModifiedBy>
  <dcterms:created xsi:type="dcterms:W3CDTF">2024-10-03T00:13:05Z</dcterms:created>
  <dcterms:modified xsi:type="dcterms:W3CDTF">2024-10-08T11:23:48Z</dcterms:modified>
</cp:coreProperties>
</file>